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LB\10 Okt 25\Hadi\DURI\"/>
    </mc:Choice>
  </mc:AlternateContent>
  <xr:revisionPtr revIDLastSave="0" documentId="13_ncr:1_{DC7C914D-6E3E-455A-A406-A0E80C37CE64}" xr6:coauthVersionLast="47" xr6:coauthVersionMax="47" xr10:uidLastSave="{00000000-0000-0000-0000-000000000000}"/>
  <bookViews>
    <workbookView xWindow="-110" yWindow="-110" windowWidth="19420" windowHeight="10300" activeTab="2" xr2:uid="{00000000-000D-0000-FFFF-FFFF00000000}"/>
  </bookViews>
  <sheets>
    <sheet name="COVERINVOICE" sheetId="1" r:id="rId1"/>
    <sheet name="COVER PI" sheetId="2" r:id="rId2"/>
    <sheet name="BillingSummary" sheetId="26" r:id="rId3"/>
    <sheet name="BONUS DD SPECIALIST" sheetId="41" r:id="rId4"/>
    <sheet name="Severance" sheetId="42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</externalReferences>
  <definedNames>
    <definedName name="_Fill" localSheetId="3" hidden="1">[1]DESBT!#REF!</definedName>
    <definedName name="_Fill" localSheetId="1" hidden="1">[1]DESBT!#REF!</definedName>
    <definedName name="_Fill" localSheetId="0" hidden="1">[1]DESBT!#REF!</definedName>
    <definedName name="_Fill" localSheetId="4" hidden="1">[2]DESBT!#REF!</definedName>
    <definedName name="_Fill" hidden="1">[1]DESBT!#REF!</definedName>
    <definedName name="_Key1" localSheetId="2" hidden="1">#REF!</definedName>
    <definedName name="_Key1" localSheetId="3" hidden="1">#REF!</definedName>
    <definedName name="_Key1" localSheetId="1" hidden="1">#REF!</definedName>
    <definedName name="_Key1" localSheetId="0" hidden="1">#REF!</definedName>
    <definedName name="_Key1" hidden="1">#REF!</definedName>
    <definedName name="_Key2" localSheetId="2" hidden="1">#REF!</definedName>
    <definedName name="_Key2" localSheetId="3" hidden="1">#REF!</definedName>
    <definedName name="_Key2" localSheetId="1" hidden="1">#REF!</definedName>
    <definedName name="_Key2" localSheetId="0" hidden="1">#REF!</definedName>
    <definedName name="_Key2" hidden="1">#REF!</definedName>
    <definedName name="_Order1" hidden="1">255</definedName>
    <definedName name="_Order2" hidden="1">255</definedName>
    <definedName name="_Sort" localSheetId="2" hidden="1">#REF!</definedName>
    <definedName name="_Sort" localSheetId="3" hidden="1">#REF!</definedName>
    <definedName name="_Sort" localSheetId="1" hidden="1">#REF!</definedName>
    <definedName name="_Sort" localSheetId="0" hidden="1">#REF!</definedName>
    <definedName name="_Sort" hidden="1">#REF!</definedName>
    <definedName name="all.trainee" hidden="1">#REF!</definedName>
    <definedName name="BUAT" localSheetId="3">[1]REGTOOLS!#REF!</definedName>
    <definedName name="BUAT">[2]REGTOOLS!#REF!</definedName>
    <definedName name="C_">#REF!</definedName>
    <definedName name="DAS" localSheetId="3">[3]THRK!#REF!</definedName>
    <definedName name="DF" hidden="1">#REF!</definedName>
    <definedName name="EV__LASTREFTIME__" hidden="1">38945.4090856481</definedName>
    <definedName name="FAK.PJK" localSheetId="3">#REF!</definedName>
    <definedName name="FAK.PJK">#REF!</definedName>
    <definedName name="fill_" hidden="1">#REF!</definedName>
    <definedName name="l" localSheetId="3" hidden="1">#REF!</definedName>
    <definedName name="l" localSheetId="1" hidden="1">#REF!</definedName>
    <definedName name="l" localSheetId="4" hidden="1">#REF!</definedName>
    <definedName name="l" hidden="1">#REF!</definedName>
    <definedName name="ll" localSheetId="3">#REF!</definedName>
    <definedName name="ll" localSheetId="4">#REF!</definedName>
    <definedName name="ll">#REF!</definedName>
    <definedName name="lll" localSheetId="3">[4]THRK!#REF!</definedName>
    <definedName name="lll" localSheetId="4">[5]THRK!#REF!</definedName>
    <definedName name="lll">[5]THRK!#REF!</definedName>
    <definedName name="NEW" localSheetId="3">#REF!</definedName>
    <definedName name="NEW">#REF!</definedName>
    <definedName name="_xlnm.Print_Area" localSheetId="2">BillingSummary!$A$1:$FR$17</definedName>
    <definedName name="_xlnm.Print_Area" localSheetId="3">'BONUS DD SPECIALIST'!$B$4:$X$20</definedName>
    <definedName name="_xlnm.Print_Area" localSheetId="1">'COVER PI'!$A$1:$P$58</definedName>
    <definedName name="_xlnm.Print_Area" localSheetId="0">COVERINVOICE!$A$1:$O$64</definedName>
    <definedName name="Print_Area_MI">#REF!</definedName>
    <definedName name="_xlnm.Print_Titles" localSheetId="2">BillingSummary!$1:$9</definedName>
    <definedName name="RAMSES" localSheetId="3" hidden="1">[6]DESBT!#REF!</definedName>
    <definedName name="RAMSES" localSheetId="1" hidden="1">[7]DESBT!#REF!</definedName>
    <definedName name="RAMSES" localSheetId="0" hidden="1">[7]DESBT!#REF!</definedName>
    <definedName name="RAMSES" localSheetId="4" hidden="1">[8]DESBT!#REF!</definedName>
    <definedName name="RAMSES" hidden="1">[9]DESBT!#REF!</definedName>
    <definedName name="recruit.85_89" hidden="1">#REF!</definedName>
    <definedName name="recruit.semb.lapan" hidden="1">#REF!</definedName>
    <definedName name="recruit9599" hidden="1">#REF!</definedName>
    <definedName name="recruit97" hidden="1">#REF!</definedName>
    <definedName name="recruit9899" hidden="1">#REF!</definedName>
    <definedName name="recruit99" hidden="1">#REF!</definedName>
    <definedName name="santi" localSheetId="3">[10]THRK!#REF!</definedName>
    <definedName name="santi">[11]THRK!#REF!</definedName>
    <definedName name="SAPBEXrevision" hidden="1">4</definedName>
    <definedName name="SAPBEXsysID" hidden="1">"ABP"</definedName>
    <definedName name="SAPBEXwbID" hidden="1">"45R40DPQZDNDJF8PNFELOPGUS"</definedName>
    <definedName name="solver_adj" localSheetId="2" hidden="1">#REF!</definedName>
    <definedName name="solver_adj" localSheetId="3" hidden="1">#REF!</definedName>
    <definedName name="solver_adj" localSheetId="1" hidden="1">#REF!</definedName>
    <definedName name="solver_adj" localSheetId="0" hidden="1">#REF!</definedName>
    <definedName name="solver_adj" hidden="1">#REF!</definedName>
    <definedName name="solver_lin" hidden="1">0</definedName>
    <definedName name="solver_num" hidden="1">0</definedName>
    <definedName name="solver_opt" localSheetId="2" hidden="1">#REF!</definedName>
    <definedName name="solver_opt" localSheetId="3" hidden="1">#REF!</definedName>
    <definedName name="solver_opt" localSheetId="1" hidden="1">#REF!</definedName>
    <definedName name="solver_opt" localSheetId="0" hidden="1">#REF!</definedName>
    <definedName name="solver_opt" hidden="1">#REF!</definedName>
    <definedName name="solver_typ" hidden="1">3</definedName>
    <definedName name="solver_val" hidden="1">372000</definedName>
    <definedName name="SOPIR" localSheetId="2" hidden="1">#REF!</definedName>
    <definedName name="SOPIR" localSheetId="3" hidden="1">#REF!</definedName>
    <definedName name="SOPIR" localSheetId="1" hidden="1">#REF!</definedName>
    <definedName name="SOPIR" localSheetId="0" hidden="1">#REF!</definedName>
    <definedName name="SOPIR" hidden="1">#REF!</definedName>
    <definedName name="X" localSheetId="2" hidden="1">#REF!</definedName>
    <definedName name="X" localSheetId="3" hidden="1">#REF!</definedName>
    <definedName name="X" localSheetId="1" hidden="1">#REF!</definedName>
    <definedName name="X" localSheetId="0" hidden="1">#REF!</definedName>
    <definedName name="X" hidden="1">#REF!</definedName>
  </definedNames>
  <calcPr calcId="181029"/>
</workbook>
</file>

<file path=xl/calcChain.xml><?xml version="1.0" encoding="utf-8"?>
<calcChain xmlns="http://schemas.openxmlformats.org/spreadsheetml/2006/main">
  <c r="FQ15" i="26" l="1"/>
  <c r="N5" i="42"/>
  <c r="K5" i="42"/>
  <c r="EM15" i="26"/>
  <c r="EM14" i="26"/>
  <c r="EM13" i="26"/>
  <c r="EM12" i="26"/>
  <c r="EM11" i="26"/>
  <c r="EM10" i="26"/>
  <c r="AD15" i="26"/>
  <c r="AD14" i="26"/>
  <c r="AD13" i="26"/>
  <c r="AD12" i="26"/>
  <c r="AD11" i="26"/>
  <c r="AD10" i="26"/>
  <c r="K20" i="41"/>
  <c r="J20" i="41"/>
  <c r="V19" i="41"/>
  <c r="S19" i="41"/>
  <c r="W19" i="41" s="1"/>
  <c r="X19" i="41" s="1"/>
  <c r="P19" i="41"/>
  <c r="L19" i="41"/>
  <c r="V18" i="41"/>
  <c r="S18" i="41"/>
  <c r="P18" i="41"/>
  <c r="W18" i="41" s="1"/>
  <c r="X18" i="41" s="1"/>
  <c r="L18" i="41"/>
  <c r="V17" i="41"/>
  <c r="S17" i="41"/>
  <c r="P17" i="41"/>
  <c r="W17" i="41" s="1"/>
  <c r="L17" i="41"/>
  <c r="X17" i="41" s="1"/>
  <c r="V16" i="41"/>
  <c r="S16" i="41"/>
  <c r="P16" i="41"/>
  <c r="W16" i="41" s="1"/>
  <c r="L16" i="41"/>
  <c r="X16" i="41" s="1"/>
  <c r="B16" i="41"/>
  <c r="B17" i="41" s="1"/>
  <c r="B18" i="41" s="1"/>
  <c r="B19" i="41" s="1"/>
  <c r="V15" i="41"/>
  <c r="S15" i="41"/>
  <c r="P15" i="41"/>
  <c r="W15" i="41" s="1"/>
  <c r="L15" i="41"/>
  <c r="B15" i="41"/>
  <c r="V14" i="41"/>
  <c r="S14" i="41"/>
  <c r="P14" i="41"/>
  <c r="W14" i="41" s="1"/>
  <c r="X14" i="41" s="1"/>
  <c r="L14" i="41"/>
  <c r="B14" i="41"/>
  <c r="W13" i="41"/>
  <c r="X13" i="41" s="1"/>
  <c r="V13" i="41"/>
  <c r="S13" i="41"/>
  <c r="P13" i="41"/>
  <c r="L13" i="41"/>
  <c r="B13" i="41"/>
  <c r="V12" i="41"/>
  <c r="W12" i="41" s="1"/>
  <c r="S12" i="41"/>
  <c r="P12" i="41"/>
  <c r="L12" i="41"/>
  <c r="L20" i="41" s="1"/>
  <c r="B7" i="41"/>
  <c r="N7" i="42" l="1"/>
  <c r="X15" i="41"/>
  <c r="W20" i="41"/>
  <c r="X12" i="41"/>
  <c r="X20" i="41" s="1"/>
  <c r="C12" i="26"/>
  <c r="C13" i="26"/>
  <c r="C14" i="26" s="1"/>
  <c r="C15" i="26" s="1"/>
  <c r="EQ15" i="26" l="1"/>
  <c r="EQ13" i="26"/>
  <c r="EQ12" i="26"/>
  <c r="EQ11" i="26"/>
  <c r="EQ10" i="26"/>
  <c r="EI14" i="26"/>
  <c r="EL14" i="26" s="1"/>
  <c r="EI12" i="26"/>
  <c r="EL12" i="26" s="1"/>
  <c r="EI11" i="26"/>
  <c r="EL11" i="26" s="1"/>
  <c r="FM16" i="26"/>
  <c r="FK16" i="26"/>
  <c r="FJ16" i="26"/>
  <c r="FI16" i="26"/>
  <c r="FD16" i="26"/>
  <c r="FC16" i="26"/>
  <c r="FA16" i="26"/>
  <c r="EY16" i="26"/>
  <c r="EX16" i="26"/>
  <c r="EP16" i="26"/>
  <c r="EO16" i="26"/>
  <c r="EN16" i="26"/>
  <c r="EK16" i="26"/>
  <c r="EJ16" i="26"/>
  <c r="EH16" i="26"/>
  <c r="EG16" i="26"/>
  <c r="EF16" i="26"/>
  <c r="EE16" i="26"/>
  <c r="ED16" i="26"/>
  <c r="EC16" i="26"/>
  <c r="EB16" i="26"/>
  <c r="EA16" i="26"/>
  <c r="DZ16" i="26"/>
  <c r="DY16" i="26"/>
  <c r="DX16" i="26"/>
  <c r="DW16" i="26"/>
  <c r="DV16" i="26"/>
  <c r="DU16" i="26"/>
  <c r="DT16" i="26"/>
  <c r="DS16" i="26"/>
  <c r="DR16" i="26"/>
  <c r="DQ16" i="26"/>
  <c r="DP16" i="26"/>
  <c r="DO16" i="26"/>
  <c r="DN16" i="26"/>
  <c r="DM16" i="26"/>
  <c r="DL16" i="26"/>
  <c r="DK16" i="26"/>
  <c r="DJ16" i="26"/>
  <c r="DI16" i="26"/>
  <c r="DH16" i="26"/>
  <c r="DG16" i="26"/>
  <c r="DF16" i="26"/>
  <c r="DE16" i="26"/>
  <c r="DD16" i="26"/>
  <c r="DC16" i="26"/>
  <c r="DB16" i="26"/>
  <c r="DA16" i="26"/>
  <c r="CZ16" i="26"/>
  <c r="CY16" i="26"/>
  <c r="CX16" i="26"/>
  <c r="CW16" i="26"/>
  <c r="CV16" i="26"/>
  <c r="CU16" i="26"/>
  <c r="CT16" i="26"/>
  <c r="CS16" i="26"/>
  <c r="CR16" i="26"/>
  <c r="CQ16" i="26"/>
  <c r="CP16" i="26"/>
  <c r="CO16" i="26"/>
  <c r="CN16" i="26"/>
  <c r="CM16" i="26"/>
  <c r="CL16" i="26"/>
  <c r="CK16" i="26"/>
  <c r="CJ16" i="26"/>
  <c r="CI16" i="26"/>
  <c r="CH16" i="26"/>
  <c r="CG16" i="26"/>
  <c r="CF16" i="26"/>
  <c r="CE16" i="26"/>
  <c r="CD16" i="26"/>
  <c r="CC16" i="26"/>
  <c r="CB16" i="26"/>
  <c r="CA16" i="26"/>
  <c r="BZ16" i="26"/>
  <c r="BY16" i="26"/>
  <c r="BX16" i="26"/>
  <c r="BW16" i="26"/>
  <c r="BV16" i="26"/>
  <c r="BU16" i="26"/>
  <c r="BT16" i="26"/>
  <c r="BS16" i="26"/>
  <c r="BR16" i="26"/>
  <c r="BQ16" i="26"/>
  <c r="BP16" i="26"/>
  <c r="BO16" i="26"/>
  <c r="BN16" i="26"/>
  <c r="BM16" i="26"/>
  <c r="BL16" i="26"/>
  <c r="BK16" i="26"/>
  <c r="BJ16" i="26"/>
  <c r="BI16" i="26"/>
  <c r="BH16" i="26"/>
  <c r="BG16" i="26"/>
  <c r="BF16" i="26"/>
  <c r="BE16" i="26"/>
  <c r="BD16" i="26"/>
  <c r="BC16" i="26"/>
  <c r="BB16" i="26"/>
  <c r="BA16" i="26"/>
  <c r="AZ16" i="26"/>
  <c r="AY16" i="26"/>
  <c r="AX16" i="26"/>
  <c r="AW16" i="26"/>
  <c r="AV16" i="26"/>
  <c r="AU16" i="26"/>
  <c r="AT16" i="26"/>
  <c r="AS16" i="26"/>
  <c r="AR16" i="26"/>
  <c r="AQ16" i="26"/>
  <c r="AP16" i="26"/>
  <c r="AO16" i="26"/>
  <c r="AN16" i="26"/>
  <c r="AM16" i="26"/>
  <c r="AL16" i="26"/>
  <c r="AK16" i="26"/>
  <c r="AJ16" i="26"/>
  <c r="AI16" i="26"/>
  <c r="AH16" i="26"/>
  <c r="AG16" i="26"/>
  <c r="AF16" i="26"/>
  <c r="AE16" i="26"/>
  <c r="AB16" i="26"/>
  <c r="AA16" i="26"/>
  <c r="Z16" i="26"/>
  <c r="Y16" i="26"/>
  <c r="X16" i="26"/>
  <c r="W16" i="26"/>
  <c r="V16" i="26"/>
  <c r="U16" i="26"/>
  <c r="T16" i="26"/>
  <c r="R16" i="26"/>
  <c r="Q16" i="26"/>
  <c r="P16" i="26"/>
  <c r="O16" i="26"/>
  <c r="N16" i="26"/>
  <c r="M16" i="26"/>
  <c r="L16" i="26"/>
  <c r="AC15" i="26"/>
  <c r="S15" i="26"/>
  <c r="EQ14" i="26"/>
  <c r="AC14" i="26"/>
  <c r="S14" i="26"/>
  <c r="AC13" i="26"/>
  <c r="S13" i="26"/>
  <c r="AC12" i="26"/>
  <c r="S12" i="26"/>
  <c r="AC11" i="26"/>
  <c r="S11" i="26"/>
  <c r="AC10" i="26"/>
  <c r="S10" i="26"/>
  <c r="C11" i="26"/>
  <c r="FB3" i="26"/>
  <c r="EM3" i="26" s="1"/>
  <c r="FL16" i="26" l="1"/>
  <c r="EW16" i="26"/>
  <c r="ER11" i="26"/>
  <c r="ER12" i="26"/>
  <c r="EZ13" i="26"/>
  <c r="EQ16" i="26"/>
  <c r="EU16" i="26"/>
  <c r="EI10" i="26"/>
  <c r="FN16" i="26"/>
  <c r="FB16" i="26"/>
  <c r="EV16" i="26"/>
  <c r="AC16" i="26"/>
  <c r="EM16" i="26"/>
  <c r="ER14" i="26"/>
  <c r="S16" i="26"/>
  <c r="EI15" i="26"/>
  <c r="EL15" i="26" s="1"/>
  <c r="FG16" i="26" l="1"/>
  <c r="ER15" i="26"/>
  <c r="FO15" i="26"/>
  <c r="EL10" i="26"/>
  <c r="FH16" i="26"/>
  <c r="FO13" i="26"/>
  <c r="FO12" i="26" l="1"/>
  <c r="FP12" i="26" s="1"/>
  <c r="FQ12" i="26" s="1"/>
  <c r="ER10" i="26"/>
  <c r="FO14" i="26"/>
  <c r="FP14" i="26" s="1"/>
  <c r="FQ14" i="26" s="1"/>
  <c r="EZ12" i="26"/>
  <c r="FO11" i="26"/>
  <c r="FP11" i="26" s="1"/>
  <c r="FP15" i="26"/>
  <c r="EZ15" i="26"/>
  <c r="EI13" i="26"/>
  <c r="AD16" i="26"/>
  <c r="Q17" i="1"/>
  <c r="Q20" i="1" s="1"/>
  <c r="Q23" i="1" s="1"/>
  <c r="O19" i="1" s="1"/>
  <c r="EZ11" i="26" l="1"/>
  <c r="FR12" i="26"/>
  <c r="EZ14" i="26"/>
  <c r="FF16" i="26"/>
  <c r="FO10" i="26"/>
  <c r="FO16" i="26" s="1"/>
  <c r="ET16" i="26"/>
  <c r="FQ11" i="26"/>
  <c r="EL13" i="26"/>
  <c r="EI16" i="26"/>
  <c r="ES16" i="26"/>
  <c r="EZ10" i="26"/>
  <c r="O19" i="2"/>
  <c r="Q19" i="1"/>
  <c r="C29" i="2"/>
  <c r="L28" i="2"/>
  <c r="K28" i="2"/>
  <c r="C28" i="2"/>
  <c r="O18" i="2"/>
  <c r="FR14" i="26" l="1"/>
  <c r="EZ16" i="26"/>
  <c r="FR15" i="26"/>
  <c r="FP10" i="26"/>
  <c r="ER13" i="26"/>
  <c r="EL16" i="26"/>
  <c r="FR11" i="26"/>
  <c r="Q22" i="1"/>
  <c r="O16" i="1" s="1"/>
  <c r="FP13" i="26" l="1"/>
  <c r="FQ13" i="26" s="1"/>
  <c r="FE16" i="26"/>
  <c r="ER16" i="26"/>
  <c r="FQ10" i="26"/>
  <c r="FR10" i="26" s="1"/>
  <c r="O16" i="2"/>
  <c r="FP16" i="26" l="1"/>
  <c r="FQ16" i="26"/>
  <c r="N38" i="1" s="1"/>
  <c r="O38" i="1" s="1"/>
  <c r="FR13" i="26" l="1"/>
  <c r="FR16" i="26" s="1"/>
  <c r="N28" i="1" s="1"/>
  <c r="N28" i="2" s="1"/>
  <c r="O28" i="2" s="1"/>
  <c r="O32" i="2" s="1"/>
  <c r="O37" i="2" s="1"/>
  <c r="Q37" i="2"/>
  <c r="Q40" i="2" l="1"/>
  <c r="D39" i="2" s="1"/>
  <c r="O28" i="1"/>
  <c r="P28" i="1" s="1"/>
  <c r="R28" i="1" s="1"/>
  <c r="O35" i="1" l="1"/>
  <c r="N36" i="1" s="1"/>
  <c r="O36" i="1" s="1"/>
  <c r="O37" i="1" s="1"/>
  <c r="O43" i="1" s="1"/>
  <c r="Q28" i="1"/>
  <c r="Q43" i="1"/>
  <c r="D45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ACER</author>
  </authors>
  <commentList>
    <comment ref="N28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ACER:</t>
        </r>
        <r>
          <rPr>
            <sz val="9"/>
            <color indexed="81"/>
            <rFont val="Tahoma"/>
            <family val="2"/>
          </rPr>
          <t xml:space="preserve">
SUM=TOTAL PAYAMENT BILLING SUMMARY</t>
        </r>
      </text>
    </comment>
    <comment ref="O28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ACER:</t>
        </r>
        <r>
          <rPr>
            <sz val="9"/>
            <color indexed="81"/>
            <rFont val="Tahoma"/>
            <family val="2"/>
          </rPr>
          <t xml:space="preserve">
nilai po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DELL</author>
  </authors>
  <commentList>
    <comment ref="E10" authorId="0" shapeId="0" xr:uid="{0B33B84B-4991-4E1D-8BCA-9EC68336B855}">
      <text>
        <r>
          <rPr>
            <b/>
            <sz val="9"/>
            <color indexed="81"/>
            <rFont val="Tahoma"/>
            <family val="2"/>
          </rPr>
          <t>DELL:</t>
        </r>
        <r>
          <rPr>
            <sz val="9"/>
            <color indexed="81"/>
            <rFont val="Tahoma"/>
            <family val="2"/>
          </rPr>
          <t xml:space="preserve">
basif naik eff 1 jan 2024</t>
        </r>
      </text>
    </comment>
    <comment ref="L10" authorId="0" shapeId="0" xr:uid="{05261B7B-8DAB-4274-B7F5-4E07800CC91C}">
      <text>
        <r>
          <rPr>
            <b/>
            <sz val="9"/>
            <color indexed="81"/>
            <rFont val="Tahoma"/>
            <family val="2"/>
          </rPr>
          <t>DELL:</t>
        </r>
        <r>
          <rPr>
            <sz val="9"/>
            <color indexed="81"/>
            <rFont val="Tahoma"/>
            <family val="2"/>
          </rPr>
          <t xml:space="preserve">
naik basic eff 1 juli 2024</t>
        </r>
      </text>
    </comment>
    <comment ref="E12" authorId="0" shapeId="0" xr:uid="{7BABD771-323C-4ED2-8C24-D0FD67ADAC4B}">
      <text>
        <r>
          <rPr>
            <b/>
            <sz val="9"/>
            <color indexed="81"/>
            <rFont val="Tahoma"/>
            <family val="2"/>
          </rPr>
          <t>DELL:</t>
        </r>
        <r>
          <rPr>
            <sz val="9"/>
            <color indexed="81"/>
            <rFont val="Tahoma"/>
            <family val="2"/>
          </rPr>
          <t xml:space="preserve">
naik basic eff 1 JUNI 2024 menjadi 22jt</t>
        </r>
      </text>
    </comment>
    <comment ref="E13" authorId="0" shapeId="0" xr:uid="{78A8C367-4ACD-48FF-82E6-1D0C4438E7FA}">
      <text>
        <r>
          <rPr>
            <b/>
            <sz val="9"/>
            <color indexed="81"/>
            <rFont val="Tahoma"/>
            <family val="2"/>
          </rPr>
          <t>DELL:</t>
        </r>
        <r>
          <rPr>
            <sz val="9"/>
            <color indexed="81"/>
            <rFont val="Tahoma"/>
            <family val="2"/>
          </rPr>
          <t xml:space="preserve">
naik basic eff 29 jul</t>
        </r>
      </text>
    </comment>
    <comment ref="L13" authorId="0" shapeId="0" xr:uid="{7C2F8C9A-8BB4-424A-9541-5A949A501264}">
      <text>
        <r>
          <rPr>
            <b/>
            <sz val="9"/>
            <color indexed="81"/>
            <rFont val="Tahoma"/>
            <family val="2"/>
          </rPr>
          <t>DELL:</t>
        </r>
        <r>
          <rPr>
            <sz val="9"/>
            <color indexed="81"/>
            <rFont val="Tahoma"/>
            <family val="2"/>
          </rPr>
          <t xml:space="preserve">
naik basic per 29 jan</t>
        </r>
      </text>
    </comment>
    <comment ref="N13" authorId="0" shapeId="0" xr:uid="{34AF5118-3997-4BA3-B330-06243559411F}">
      <text>
        <r>
          <rPr>
            <b/>
            <sz val="9"/>
            <color indexed="81"/>
            <rFont val="Tahoma"/>
            <family val="2"/>
          </rPr>
          <t>DELL:</t>
        </r>
        <r>
          <rPr>
            <sz val="9"/>
            <color indexed="81"/>
            <rFont val="Tahoma"/>
            <family val="2"/>
          </rPr>
          <t xml:space="preserve">
rapel gaji 29 jan basic baru</t>
        </r>
      </text>
    </comment>
    <comment ref="E14" authorId="0" shapeId="0" xr:uid="{1131E9B2-6212-46DC-9EBF-501C4C6DC575}">
      <text>
        <r>
          <rPr>
            <b/>
            <sz val="9"/>
            <color indexed="81"/>
            <rFont val="Tahoma"/>
            <family val="2"/>
          </rPr>
          <t>DELL:</t>
        </r>
        <r>
          <rPr>
            <sz val="9"/>
            <color indexed="81"/>
            <rFont val="Tahoma"/>
            <family val="2"/>
          </rPr>
          <t xml:space="preserve">
new hire 28 sept</t>
        </r>
      </text>
    </comment>
    <comment ref="E15" authorId="0" shapeId="0" xr:uid="{F1311337-873C-41EE-9ECD-195B1DDB3A6F}">
      <text>
        <r>
          <rPr>
            <b/>
            <sz val="9"/>
            <color indexed="81"/>
            <rFont val="Tahoma"/>
            <family val="2"/>
          </rPr>
          <t>DELL:</t>
        </r>
        <r>
          <rPr>
            <sz val="9"/>
            <color indexed="81"/>
            <rFont val="Tahoma"/>
            <family val="2"/>
          </rPr>
          <t xml:space="preserve">
new hire 25 sept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DELL</author>
  </authors>
  <commentList>
    <comment ref="C14" authorId="0" shapeId="0" xr:uid="{84699A9D-AB8C-4237-A30A-849278013070}">
      <text>
        <r>
          <rPr>
            <b/>
            <sz val="9"/>
            <color indexed="81"/>
            <rFont val="Tahoma"/>
            <family val="2"/>
          </rPr>
          <t>DELL:</t>
        </r>
        <r>
          <rPr>
            <sz val="9"/>
            <color indexed="81"/>
            <rFont val="Tahoma"/>
            <family val="2"/>
          </rPr>
          <t xml:space="preserve">
core bonusnya 1.500.000</t>
        </r>
      </text>
    </comment>
    <comment ref="C18" authorId="0" shapeId="0" xr:uid="{F29F3C0C-18B5-4BB7-B0F8-16A035E9A93F}">
      <text>
        <r>
          <rPr>
            <b/>
            <sz val="9"/>
            <color indexed="81"/>
            <rFont val="Tahoma"/>
            <family val="2"/>
          </rPr>
          <t>DELL:</t>
        </r>
        <r>
          <rPr>
            <sz val="9"/>
            <color indexed="81"/>
            <rFont val="Tahoma"/>
            <family val="2"/>
          </rPr>
          <t xml:space="preserve">
naik core bonus 1.400.000 per 29 jan</t>
        </r>
      </text>
    </comment>
  </commentList>
</comments>
</file>

<file path=xl/sharedStrings.xml><?xml version="1.0" encoding="utf-8"?>
<sst xmlns="http://schemas.openxmlformats.org/spreadsheetml/2006/main" count="476" uniqueCount="243">
  <si>
    <t>PT.SUPRACO INDONESIA</t>
  </si>
  <si>
    <t>ORIGINAL</t>
  </si>
  <si>
    <t>2nd Floor, Jl.Kapten Tendean No.24</t>
  </si>
  <si>
    <t>Mampang Prapatan</t>
  </si>
  <si>
    <t>Jakarta 12720 - Indonesia</t>
  </si>
  <si>
    <t>Phone : 7191070 (Hunting)</t>
  </si>
  <si>
    <t>SUPRACO</t>
  </si>
  <si>
    <t>Fax. : 7191077</t>
  </si>
  <si>
    <t>e-mail : finance@supraco.com</t>
  </si>
  <si>
    <t>I N V O I C E</t>
  </si>
  <si>
    <t>PI</t>
  </si>
  <si>
    <t xml:space="preserve">Invoice No. </t>
  </si>
  <si>
    <t>: /INV/2023</t>
  </si>
  <si>
    <t>PT. DOWELL ANADRILL SCHLUMBERGER</t>
  </si>
  <si>
    <t>Company Code</t>
  </si>
  <si>
    <t>: 12</t>
  </si>
  <si>
    <t>Gedung Wisma Mulia  Lantai 45,  Jalan Jend. Gatot Subroto No.42, RT.003 RW.002                                             Kuningan Barat, Mampang Prapatan,  Jakarta Selatan, DKI JAKARTA 12710
Cilandak Timur, Pasar Minggu, Jakarta Selatan 12560</t>
  </si>
  <si>
    <t>Date</t>
  </si>
  <si>
    <t>Contract No.</t>
  </si>
  <si>
    <t>: CW2712367 (Amendemen No.2)</t>
  </si>
  <si>
    <t>Contract Expiration Date</t>
  </si>
  <si>
    <t>: 31 December 2026</t>
  </si>
  <si>
    <t>For the period of</t>
  </si>
  <si>
    <t>Customer No. :</t>
  </si>
  <si>
    <t>Contract Scope :</t>
  </si>
  <si>
    <t>LABOR SUPPLY PROJECT</t>
  </si>
  <si>
    <t>Requester : Finance Dept / Account Payable</t>
  </si>
  <si>
    <t>No</t>
  </si>
  <si>
    <t>Part No</t>
  </si>
  <si>
    <t>Description</t>
  </si>
  <si>
    <t>PO. No</t>
  </si>
  <si>
    <t>PO. Line</t>
  </si>
  <si>
    <t>Receipt No.</t>
  </si>
  <si>
    <t>PO NUMBER</t>
  </si>
  <si>
    <t>GR NUMBER</t>
  </si>
  <si>
    <t>COST CENTRE</t>
  </si>
  <si>
    <t>Quantity</t>
  </si>
  <si>
    <t>Unit Price</t>
  </si>
  <si>
    <t>Total</t>
  </si>
  <si>
    <t>LOCATION : DURI</t>
  </si>
  <si>
    <t>IDR</t>
  </si>
  <si>
    <t>Line 1</t>
  </si>
  <si>
    <t>PO : ; GR : ;</t>
  </si>
  <si>
    <t>PO : ; GR : ; and</t>
  </si>
  <si>
    <t>PO : ; GR : .</t>
  </si>
  <si>
    <t>Adm Fee</t>
  </si>
  <si>
    <t xml:space="preserve">Total Payment </t>
  </si>
  <si>
    <t>VAT (11%)</t>
  </si>
  <si>
    <t>Total Cost</t>
  </si>
  <si>
    <t>WHT (2%)</t>
  </si>
  <si>
    <t>PT. Supraco Indonesia</t>
  </si>
  <si>
    <t xml:space="preserve">NPWP : 01.306.780.6.062.000  </t>
  </si>
  <si>
    <t xml:space="preserve">( Rupiah : </t>
  </si>
  <si>
    <t>Note : Please find the attachment (Billing Summary)</t>
  </si>
  <si>
    <t>Total Payment by Schlumberger</t>
  </si>
  <si>
    <t xml:space="preserve"> Only )</t>
  </si>
  <si>
    <t>In Words :</t>
  </si>
  <si>
    <t>I certify that this Invoice is true and correct that payment thereof has not</t>
  </si>
  <si>
    <t>been Invoiced or received previously.</t>
  </si>
  <si>
    <t xml:space="preserve">    Please remit to  :</t>
  </si>
  <si>
    <t xml:space="preserve">            PT. SUPRACO INDONESIA</t>
  </si>
  <si>
    <t>PT. SUPRACO INDONESIA</t>
  </si>
  <si>
    <t xml:space="preserve">            CABANG BUNCIT RAYA - JAKARTA SELATAN</t>
  </si>
  <si>
    <t xml:space="preserve">Bank Account    </t>
  </si>
  <si>
    <t>: 905.021069.900</t>
  </si>
  <si>
    <t xml:space="preserve">Bank Name         </t>
  </si>
  <si>
    <t>: HSBC INDONESIA</t>
  </si>
  <si>
    <t xml:space="preserve">Adress       </t>
  </si>
  <si>
    <t>: WTC Building Jakarta</t>
  </si>
  <si>
    <t>Name :</t>
  </si>
  <si>
    <t>SYAHRUL SYAM</t>
  </si>
  <si>
    <t xml:space="preserve">Swift Code         </t>
  </si>
  <si>
    <t>: HSBCIDJA</t>
  </si>
  <si>
    <t xml:space="preserve">   Title :</t>
  </si>
  <si>
    <t>BRANCH MANAGER</t>
  </si>
  <si>
    <t>: CW2712367 Amandemen No.2</t>
  </si>
  <si>
    <t>AU</t>
  </si>
  <si>
    <t xml:space="preserve">: </t>
  </si>
  <si>
    <t>COST CENTER</t>
  </si>
  <si>
    <t>BILLING SUMMARY (BACK UP INVOICE)</t>
  </si>
  <si>
    <t xml:space="preserve"> </t>
  </si>
  <si>
    <t>PROJECT :  CW 2712367 (INDIVIDUAL SCHLUMBERGER)</t>
  </si>
  <si>
    <t>NO</t>
  </si>
  <si>
    <t>NPWP</t>
  </si>
  <si>
    <t>NAME</t>
  </si>
  <si>
    <t>EMP NO.</t>
  </si>
  <si>
    <t>GIN</t>
  </si>
  <si>
    <t>POSITION</t>
  </si>
  <si>
    <t>SEGMENT</t>
  </si>
  <si>
    <t xml:space="preserve">ENTITY </t>
  </si>
  <si>
    <t>COST Center</t>
  </si>
  <si>
    <t>UPAH</t>
  </si>
  <si>
    <t>Tunjangan Komunikasi</t>
  </si>
  <si>
    <t xml:space="preserve">OVERTIME </t>
  </si>
  <si>
    <t>BONUS</t>
  </si>
  <si>
    <t>TOTAL BONUS</t>
  </si>
  <si>
    <t>Correction Bonus</t>
  </si>
  <si>
    <t>Deduction Bonus</t>
  </si>
  <si>
    <t>Grand Total Bonus</t>
  </si>
  <si>
    <t xml:space="preserve">MEAL 
ALLOWANCES </t>
  </si>
  <si>
    <t>GROSS SALARY</t>
  </si>
  <si>
    <t>DEDUCTION</t>
  </si>
  <si>
    <t>Refund PPH 21</t>
  </si>
  <si>
    <t>Annual Leave</t>
  </si>
  <si>
    <t>Related Cost</t>
  </si>
  <si>
    <t>Gross Salary + Related Cost</t>
  </si>
  <si>
    <t>ADM Fee</t>
  </si>
  <si>
    <t>RAPEL BASIC SALARY</t>
  </si>
  <si>
    <t>Transport Allowance</t>
  </si>
  <si>
    <t>Prorate TransportAllowance</t>
  </si>
  <si>
    <t>Deduction Basic Salary</t>
  </si>
  <si>
    <t xml:space="preserve">Deduction Transport Allowance </t>
  </si>
  <si>
    <t xml:space="preserve">Hours </t>
  </si>
  <si>
    <t xml:space="preserve">Rate OT </t>
  </si>
  <si>
    <t>Hours Dec 22</t>
  </si>
  <si>
    <t xml:space="preserve">Rate OT Dec 22 </t>
  </si>
  <si>
    <t>Total Overtime</t>
  </si>
  <si>
    <t>Rapel Overtime</t>
  </si>
  <si>
    <t>Correction Overtime</t>
  </si>
  <si>
    <t>Deduction Overtime</t>
  </si>
  <si>
    <t>Grand Total  Overtime</t>
  </si>
  <si>
    <t>Field Bonus</t>
  </si>
  <si>
    <t>Total Tunj. Harian (&gt;24 Jam)</t>
  </si>
  <si>
    <t>Rig Bonus/ ONDO Bonus</t>
  </si>
  <si>
    <t>Bonus Mandah</t>
  </si>
  <si>
    <t>ALS</t>
  </si>
  <si>
    <t>ALS JOP FS</t>
  </si>
  <si>
    <t>ALS JOP ART</t>
  </si>
  <si>
    <t>ALS SUM</t>
  </si>
  <si>
    <t>COMPLETION</t>
  </si>
  <si>
    <t xml:space="preserve">WL SUM </t>
  </si>
  <si>
    <t>WIS CTU</t>
  </si>
  <si>
    <t>CTU</t>
  </si>
  <si>
    <t>FRAC</t>
  </si>
  <si>
    <t>RPI</t>
  </si>
  <si>
    <t>BDT- SUM</t>
  </si>
  <si>
    <t>BITS &amp; DRILL</t>
  </si>
  <si>
    <t>BITS &amp; DRILL -  JATIM</t>
  </si>
  <si>
    <t>BULKPLANT - SUM DURI</t>
  </si>
  <si>
    <t>SMITH</t>
  </si>
  <si>
    <t>GSS</t>
  </si>
  <si>
    <t>D &amp; M</t>
  </si>
  <si>
    <t>WIT - SUM</t>
  </si>
  <si>
    <t xml:space="preserve">MI SWACO </t>
  </si>
  <si>
    <t>Meal Field</t>
  </si>
  <si>
    <t>Meal Shop</t>
  </si>
  <si>
    <t xml:space="preserve">Correction Meal </t>
  </si>
  <si>
    <t xml:space="preserve">Deduction Meal </t>
  </si>
  <si>
    <t>Grand Total Meal Allowance</t>
  </si>
  <si>
    <t>JHT 2%</t>
  </si>
  <si>
    <t>JP 1%</t>
  </si>
  <si>
    <t>BPJS KES 1%</t>
  </si>
  <si>
    <t>BPJS KES 1% (TAMBAHAN KEL)</t>
  </si>
  <si>
    <t xml:space="preserve">PPH 21 </t>
  </si>
  <si>
    <t>Correction PPH 21</t>
  </si>
  <si>
    <t>PPH 21 THRK</t>
  </si>
  <si>
    <t>TOTAL DEDUCTION</t>
  </si>
  <si>
    <t>BPJS Kesehatan</t>
  </si>
  <si>
    <t>Bonus</t>
  </si>
  <si>
    <t>Severance</t>
  </si>
  <si>
    <t>Claim SIM</t>
  </si>
  <si>
    <t>MCU</t>
  </si>
  <si>
    <t>Business Expense</t>
  </si>
  <si>
    <t>Payment</t>
  </si>
  <si>
    <t>Job Bonus</t>
  </si>
  <si>
    <t>Meals Allowance</t>
  </si>
  <si>
    <t>Corection Bonus</t>
  </si>
  <si>
    <t>Grand
Total
Bonus ALS</t>
  </si>
  <si>
    <t>Total Recharge</t>
  </si>
  <si>
    <t>k=e+h+j</t>
  </si>
  <si>
    <t>l=8%xk</t>
  </si>
  <si>
    <t>m=k+l</t>
  </si>
  <si>
    <t>DAS</t>
  </si>
  <si>
    <t>Muhamad Edwin Sahilatua</t>
  </si>
  <si>
    <t>DD Speialist</t>
  </si>
  <si>
    <t>ID100002</t>
  </si>
  <si>
    <t>DD Specialist Cross Train DX</t>
  </si>
  <si>
    <t>Catur Muharjab</t>
  </si>
  <si>
    <t>584055107407000</t>
  </si>
  <si>
    <t>Harsa Maulana Prayoga</t>
  </si>
  <si>
    <t xml:space="preserve">DD Specialist </t>
  </si>
  <si>
    <t>SUMMARY OF LOCAL STAFF</t>
  </si>
  <si>
    <t>JOB BONUS</t>
  </si>
  <si>
    <t>CRI-4207</t>
  </si>
  <si>
    <t>AC</t>
  </si>
  <si>
    <t>COMPANY</t>
  </si>
  <si>
    <t>MEAL ALLOWANCES</t>
  </si>
  <si>
    <t>GRAND TOTAL</t>
  </si>
  <si>
    <t>FIELD (100.000)</t>
  </si>
  <si>
    <t>Core Bonus</t>
  </si>
  <si>
    <t>TIER 1</t>
  </si>
  <si>
    <t>MEAL</t>
  </si>
  <si>
    <t>RATE</t>
  </si>
  <si>
    <t>TOTAL MEAL (FIELD)</t>
  </si>
  <si>
    <t>Rate</t>
  </si>
  <si>
    <t>Harsa Maulana</t>
  </si>
  <si>
    <t>=</t>
  </si>
  <si>
    <t>OFF</t>
  </si>
  <si>
    <t>DAS DNM</t>
  </si>
  <si>
    <t>RPS (FRACTURING)</t>
  </si>
  <si>
    <t>Angga Nugraha</t>
  </si>
  <si>
    <t>548123009657000</t>
  </si>
  <si>
    <t>Dedy Saputra</t>
  </si>
  <si>
    <t>CLAIM SIM</t>
  </si>
  <si>
    <t>BUSINESS EXPENSE / REIMBURSE MCU</t>
  </si>
  <si>
    <t>THP</t>
  </si>
  <si>
    <t>Adhidyo Ryanto</t>
  </si>
  <si>
    <t>PRORATE BASIC SALARY</t>
  </si>
  <si>
    <t>NEW HIRE</t>
  </si>
  <si>
    <t>343226437048000</t>
  </si>
  <si>
    <t>Robbi Andriyanto</t>
  </si>
  <si>
    <t>720952860326000</t>
  </si>
  <si>
    <t>Edi Yanto Ginting</t>
  </si>
  <si>
    <t>FSEFR</t>
  </si>
  <si>
    <t xml:space="preserve">UMSP BENGKALIS 2025 </t>
  </si>
  <si>
    <t xml:space="preserve">BASIC SALARY </t>
  </si>
  <si>
    <t>Health Insurance (CAR)</t>
  </si>
  <si>
    <t>NOVIA INGGRIANI</t>
  </si>
  <si>
    <t>PROJECT MANAGER</t>
  </si>
  <si>
    <t>THR 2025</t>
  </si>
  <si>
    <t>TIER 3</t>
  </si>
  <si>
    <t>BPKS TK</t>
  </si>
  <si>
    <t>PROJECT  : SCHLUMBERGER SERVICE AGREEMENT (IC)</t>
  </si>
  <si>
    <t>KOMPENSASI AKHIR KONTRAK</t>
  </si>
  <si>
    <t>Name</t>
  </si>
  <si>
    <t>Position</t>
  </si>
  <si>
    <t xml:space="preserve">Location </t>
  </si>
  <si>
    <t>Entity</t>
  </si>
  <si>
    <t>Starting Join Date</t>
  </si>
  <si>
    <t>Starting Current Contract Date</t>
  </si>
  <si>
    <t>End Date Contract</t>
  </si>
  <si>
    <t>Remarks</t>
  </si>
  <si>
    <t xml:space="preserve"> PP no.35 Applied</t>
  </si>
  <si>
    <t>Total Month</t>
  </si>
  <si>
    <t>Upah</t>
  </si>
  <si>
    <t>Compensation</t>
  </si>
  <si>
    <t>Remark</t>
  </si>
  <si>
    <t>Duri</t>
  </si>
  <si>
    <t>PKWT-1</t>
  </si>
  <si>
    <t>SUM VAR OCTOBER 2025 - 1-30 SEPTEMBER 2025</t>
  </si>
  <si>
    <t>PERIOD : OCTOBER 2025</t>
  </si>
  <si>
    <t>PERIODE TIMESHEET : 1 - 30 SEPTEMBER 2025</t>
  </si>
  <si>
    <t>: PI0690/INV/2025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</si>
</sst>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3" formatCode="_-* #,##0.00_-;\-* #,##0.00_-;_-* &quot;-&quot;??_-;_-@_-"/>
    <numFmt numFmtId="164" formatCode="_(* #,##0_);_(* \(#,##0\);_(* &quot;-&quot;_);_(@_)"/>
    <numFmt numFmtId="165" formatCode="_(* #,##0.00_);_(* \(#,##0.00\);_(* &quot;-&quot;??_);_(@_)"/>
    <numFmt numFmtId="166" formatCode="_(* #,##0_);_(* \(#,##0\);_(* &quot;-&quot;??_);_(@_)"/>
    <numFmt numFmtId="167" formatCode="0.0%"/>
    <numFmt numFmtId="168" formatCode="0.00_)"/>
    <numFmt numFmtId="169" formatCode="#,##0.0000"/>
    <numFmt numFmtId="170" formatCode="000000000000000"/>
    <numFmt numFmtId="171" formatCode="_(* #,##0.0_);_(* \(#,##0.0\);_(* &quot;-&quot;??_);_(@_)"/>
    <numFmt numFmtId="172" formatCode="#,##0.0"/>
    <numFmt numFmtId="173" formatCode="[$-409]d\-mmm\-yy;@"/>
    <numFmt numFmtId="174" formatCode="[$-409]dd\-mmm\-yy;@"/>
    <numFmt numFmtId="175" formatCode="m/d/yy;@"/>
  </numFmts>
  <fonts count="5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color indexed="9"/>
      <name val="Arial"/>
      <family val="2"/>
    </font>
    <font>
      <sz val="12"/>
      <color indexed="9"/>
      <name val="Arial"/>
      <family val="2"/>
    </font>
    <font>
      <sz val="11"/>
      <color indexed="9"/>
      <name val="Arial"/>
      <family val="2"/>
    </font>
    <font>
      <b/>
      <sz val="14"/>
      <name val="Arial"/>
      <family val="2"/>
    </font>
    <font>
      <sz val="14"/>
      <color indexed="9"/>
      <name val="Arial"/>
      <family val="2"/>
    </font>
    <font>
      <b/>
      <sz val="12"/>
      <color indexed="9"/>
      <name val="Arial"/>
      <family val="2"/>
    </font>
    <font>
      <b/>
      <u/>
      <sz val="18"/>
      <name val="Arial"/>
      <family val="2"/>
    </font>
    <font>
      <b/>
      <u/>
      <sz val="12"/>
      <name val="Arial"/>
      <family val="2"/>
    </font>
    <font>
      <b/>
      <u/>
      <sz val="12"/>
      <color indexed="9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b/>
      <u/>
      <sz val="10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b/>
      <sz val="12"/>
      <color theme="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2"/>
      <color theme="0"/>
      <name val="Arial"/>
      <family val="2"/>
    </font>
    <font>
      <sz val="10"/>
      <name val="Trebuchet MS"/>
      <family val="2"/>
    </font>
    <font>
      <sz val="11"/>
      <color theme="1"/>
      <name val="Calibri"/>
      <family val="2"/>
      <charset val="1"/>
      <scheme val="minor"/>
    </font>
    <font>
      <sz val="10"/>
      <name val="Helv"/>
    </font>
    <font>
      <sz val="10"/>
      <name val="Geneva"/>
      <family val="2"/>
    </font>
    <font>
      <sz val="8"/>
      <name val="Arial"/>
      <family val="2"/>
    </font>
    <font>
      <b/>
      <i/>
      <sz val="16"/>
      <name val="Helv"/>
    </font>
    <font>
      <sz val="11"/>
      <color indexed="8"/>
      <name val="Calibri"/>
      <family val="2"/>
      <charset val="1"/>
    </font>
    <font>
      <sz val="11"/>
      <color indexed="8"/>
      <name val="Calibri"/>
      <family val="2"/>
    </font>
    <font>
      <b/>
      <sz val="10"/>
      <name val="Helv"/>
      <charset val="1"/>
    </font>
    <font>
      <sz val="10"/>
      <color theme="1"/>
      <name val="Arial"/>
      <family val="2"/>
    </font>
    <font>
      <b/>
      <sz val="12"/>
      <name val="Comic Sans MS"/>
      <family val="4"/>
    </font>
    <font>
      <sz val="10"/>
      <name val="Times New Roman"/>
      <family val="1"/>
    </font>
    <font>
      <sz val="10"/>
      <color rgb="FFFF0000"/>
      <name val="Times New Roman"/>
      <family val="1"/>
    </font>
    <font>
      <sz val="10"/>
      <color rgb="FFFF0000"/>
      <name val="Arial"/>
      <family val="2"/>
    </font>
    <font>
      <sz val="10"/>
      <color theme="1"/>
      <name val="Calibri"/>
      <family val="2"/>
      <scheme val="minor"/>
    </font>
    <font>
      <b/>
      <sz val="10"/>
      <name val="Times New Roman"/>
      <family val="1"/>
    </font>
    <font>
      <b/>
      <sz val="10"/>
      <name val="Helv"/>
    </font>
    <font>
      <sz val="10"/>
      <color theme="1"/>
      <name val="Times New Roman"/>
      <family val="1"/>
    </font>
    <font>
      <b/>
      <sz val="10"/>
      <color rgb="FFFF0000"/>
      <name val="Times New Roman"/>
      <family val="1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0"/>
      <color rgb="FFFF0000"/>
      <name val="Helv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</fills>
  <borders count="48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 style="double">
        <color indexed="64"/>
      </top>
      <bottom style="thin">
        <color indexed="8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</borders>
  <cellStyleXfs count="161">
    <xf numFmtId="0" fontId="0" fillId="0" borderId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0" fontId="23" fillId="0" borderId="0"/>
    <xf numFmtId="164" fontId="2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" fillId="0" borderId="0" quotePrefix="1">
      <protection locked="0"/>
    </xf>
    <xf numFmtId="164" fontId="1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5" fillId="0" borderId="0" applyFont="0" applyFill="0" applyBorder="0" applyAlignment="0" applyProtection="0"/>
    <xf numFmtId="0" fontId="26" fillId="0" borderId="0">
      <alignment horizontal="left" wrapText="1"/>
    </xf>
    <xf numFmtId="38" fontId="27" fillId="3" borderId="0" applyNumberFormat="0" applyBorder="0" applyAlignment="0" applyProtection="0"/>
    <xf numFmtId="10" fontId="27" fillId="4" borderId="9" applyNumberFormat="0" applyBorder="0" applyAlignment="0" applyProtection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28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9" fillId="0" borderId="0"/>
    <xf numFmtId="0" fontId="29" fillId="0" borderId="0"/>
    <xf numFmtId="0" fontId="1" fillId="0" borderId="0"/>
    <xf numFmtId="0" fontId="29" fillId="0" borderId="0"/>
    <xf numFmtId="0" fontId="1" fillId="0" borderId="0"/>
    <xf numFmtId="0" fontId="24" fillId="0" borderId="0"/>
    <xf numFmtId="0" fontId="1" fillId="0" borderId="0"/>
    <xf numFmtId="0" fontId="30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2" fillId="0" borderId="0"/>
    <xf numFmtId="0" fontId="2" fillId="0" borderId="0"/>
    <xf numFmtId="0" fontId="24" fillId="0" borderId="0"/>
    <xf numFmtId="0" fontId="24" fillId="0" borderId="0"/>
    <xf numFmtId="0" fontId="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" fillId="2" borderId="1" applyNumberFormat="0" applyFont="0" applyAlignment="0" applyProtection="0"/>
    <xf numFmtId="1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5" fillId="0" borderId="0"/>
    <xf numFmtId="9" fontId="25" fillId="0" borderId="0" applyFont="0" applyFill="0" applyBorder="0" applyAlignment="0" applyProtection="0"/>
    <xf numFmtId="0" fontId="2" fillId="0" borderId="0"/>
    <xf numFmtId="0" fontId="14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371">
    <xf numFmtId="0" fontId="0" fillId="0" borderId="0" xfId="0"/>
    <xf numFmtId="0" fontId="2" fillId="0" borderId="0" xfId="1"/>
    <xf numFmtId="0" fontId="3" fillId="0" borderId="0" xfId="1" applyFont="1"/>
    <xf numFmtId="0" fontId="3" fillId="0" borderId="0" xfId="1" applyFont="1" applyAlignment="1">
      <alignment horizontal="right"/>
    </xf>
    <xf numFmtId="0" fontId="4" fillId="0" borderId="0" xfId="1" applyFont="1"/>
    <xf numFmtId="0" fontId="5" fillId="0" borderId="0" xfId="1" applyFont="1"/>
    <xf numFmtId="0" fontId="6" fillId="0" borderId="0" xfId="1" applyFont="1"/>
    <xf numFmtId="0" fontId="7" fillId="0" borderId="0" xfId="1" applyFont="1"/>
    <xf numFmtId="0" fontId="9" fillId="0" borderId="0" xfId="1" applyFont="1"/>
    <xf numFmtId="0" fontId="10" fillId="0" borderId="0" xfId="1" applyFont="1"/>
    <xf numFmtId="0" fontId="12" fillId="0" borderId="0" xfId="1" applyFont="1" applyAlignment="1">
      <alignment horizontal="center"/>
    </xf>
    <xf numFmtId="0" fontId="13" fillId="0" borderId="0" xfId="1" applyFont="1" applyAlignment="1">
      <alignment horizontal="center"/>
    </xf>
    <xf numFmtId="0" fontId="10" fillId="0" borderId="0" xfId="1" applyFont="1" applyAlignment="1">
      <alignment horizontal="center"/>
    </xf>
    <xf numFmtId="0" fontId="14" fillId="0" borderId="0" xfId="1" applyFont="1"/>
    <xf numFmtId="0" fontId="2" fillId="0" borderId="2" xfId="1" applyBorder="1"/>
    <xf numFmtId="0" fontId="2" fillId="0" borderId="3" xfId="1" applyBorder="1"/>
    <xf numFmtId="0" fontId="2" fillId="0" borderId="4" xfId="1" applyBorder="1"/>
    <xf numFmtId="0" fontId="2" fillId="0" borderId="5" xfId="1" applyBorder="1"/>
    <xf numFmtId="0" fontId="3" fillId="0" borderId="2" xfId="2" quotePrefix="1" applyFont="1" applyBorder="1"/>
    <xf numFmtId="16" fontId="15" fillId="0" borderId="0" xfId="1" applyNumberFormat="1" applyFont="1" applyAlignment="1">
      <alignment horizontal="center"/>
    </xf>
    <xf numFmtId="0" fontId="4" fillId="0" borderId="2" xfId="2" quotePrefix="1" applyFont="1" applyBorder="1"/>
    <xf numFmtId="0" fontId="4" fillId="0" borderId="0" xfId="1" applyFont="1" applyAlignment="1">
      <alignment horizontal="center" wrapText="1"/>
    </xf>
    <xf numFmtId="0" fontId="4" fillId="0" borderId="6" xfId="2" quotePrefix="1" applyFont="1" applyBorder="1"/>
    <xf numFmtId="0" fontId="2" fillId="0" borderId="7" xfId="1" applyBorder="1"/>
    <xf numFmtId="0" fontId="2" fillId="0" borderId="8" xfId="1" applyBorder="1"/>
    <xf numFmtId="0" fontId="4" fillId="0" borderId="6" xfId="2" applyFont="1" applyBorder="1"/>
    <xf numFmtId="0" fontId="4" fillId="0" borderId="2" xfId="2" applyFont="1" applyBorder="1"/>
    <xf numFmtId="17" fontId="16" fillId="0" borderId="0" xfId="1" quotePrefix="1" applyNumberFormat="1" applyFont="1"/>
    <xf numFmtId="0" fontId="4" fillId="0" borderId="2" xfId="1" applyFont="1" applyBorder="1"/>
    <xf numFmtId="0" fontId="4" fillId="0" borderId="0" xfId="2" applyFont="1"/>
    <xf numFmtId="0" fontId="4" fillId="0" borderId="9" xfId="1" applyFont="1" applyBorder="1" applyAlignment="1">
      <alignment horizontal="center"/>
    </xf>
    <xf numFmtId="0" fontId="4" fillId="0" borderId="10" xfId="1" applyFont="1" applyBorder="1" applyAlignment="1">
      <alignment horizontal="center"/>
    </xf>
    <xf numFmtId="0" fontId="4" fillId="0" borderId="11" xfId="1" applyFont="1" applyBorder="1" applyAlignment="1">
      <alignment horizontal="center"/>
    </xf>
    <xf numFmtId="0" fontId="2" fillId="0" borderId="12" xfId="1" applyBorder="1"/>
    <xf numFmtId="0" fontId="2" fillId="0" borderId="12" xfId="1" applyBorder="1" applyAlignment="1">
      <alignment horizontal="center"/>
    </xf>
    <xf numFmtId="0" fontId="2" fillId="0" borderId="13" xfId="1" applyBorder="1" applyAlignment="1">
      <alignment horizontal="center"/>
    </xf>
    <xf numFmtId="0" fontId="2" fillId="0" borderId="14" xfId="1" applyBorder="1" applyAlignment="1">
      <alignment horizontal="center"/>
    </xf>
    <xf numFmtId="0" fontId="2" fillId="0" borderId="14" xfId="1" applyBorder="1"/>
    <xf numFmtId="0" fontId="2" fillId="0" borderId="15" xfId="1" applyBorder="1"/>
    <xf numFmtId="1" fontId="2" fillId="0" borderId="13" xfId="1" applyNumberFormat="1" applyBorder="1"/>
    <xf numFmtId="4" fontId="2" fillId="0" borderId="13" xfId="1" applyNumberFormat="1" applyBorder="1"/>
    <xf numFmtId="4" fontId="14" fillId="0" borderId="13" xfId="1" applyNumberFormat="1" applyFont="1" applyBorder="1"/>
    <xf numFmtId="165" fontId="2" fillId="0" borderId="0" xfId="1" applyNumberFormat="1"/>
    <xf numFmtId="0" fontId="14" fillId="0" borderId="13" xfId="1" applyFont="1" applyBorder="1" applyAlignment="1">
      <alignment horizontal="center"/>
    </xf>
    <xf numFmtId="0" fontId="14" fillId="0" borderId="14" xfId="1" applyFont="1" applyBorder="1" applyAlignment="1">
      <alignment horizontal="center"/>
    </xf>
    <xf numFmtId="0" fontId="14" fillId="0" borderId="14" xfId="2" applyFont="1" applyBorder="1"/>
    <xf numFmtId="0" fontId="14" fillId="0" borderId="15" xfId="1" applyFont="1" applyBorder="1"/>
    <xf numFmtId="0" fontId="14" fillId="0" borderId="15" xfId="1" applyFont="1" applyBorder="1" applyAlignment="1">
      <alignment horizontal="center"/>
    </xf>
    <xf numFmtId="0" fontId="3" fillId="0" borderId="15" xfId="1" applyFont="1" applyBorder="1" applyAlignment="1">
      <alignment horizontal="center"/>
    </xf>
    <xf numFmtId="1" fontId="14" fillId="0" borderId="13" xfId="1" applyNumberFormat="1" applyFont="1" applyBorder="1" applyAlignment="1">
      <alignment horizontal="center"/>
    </xf>
    <xf numFmtId="166" fontId="3" fillId="0" borderId="13" xfId="3" applyNumberFormat="1" applyFont="1" applyBorder="1"/>
    <xf numFmtId="166" fontId="3" fillId="0" borderId="13" xfId="3" applyNumberFormat="1" applyFont="1" applyBorder="1" applyAlignment="1">
      <alignment horizontal="right"/>
    </xf>
    <xf numFmtId="165" fontId="14" fillId="0" borderId="0" xfId="1" applyNumberFormat="1" applyFont="1"/>
    <xf numFmtId="43" fontId="14" fillId="0" borderId="0" xfId="1" applyNumberFormat="1" applyFont="1"/>
    <xf numFmtId="0" fontId="14" fillId="0" borderId="14" xfId="1" applyFont="1" applyBorder="1"/>
    <xf numFmtId="3" fontId="3" fillId="0" borderId="13" xfId="1" applyNumberFormat="1" applyFont="1" applyBorder="1"/>
    <xf numFmtId="166" fontId="3" fillId="0" borderId="13" xfId="1" applyNumberFormat="1" applyFont="1" applyBorder="1" applyAlignment="1">
      <alignment horizontal="right"/>
    </xf>
    <xf numFmtId="0" fontId="3" fillId="0" borderId="14" xfId="2" applyFont="1" applyBorder="1"/>
    <xf numFmtId="0" fontId="2" fillId="0" borderId="15" xfId="1" applyBorder="1" applyAlignment="1">
      <alignment horizontal="center"/>
    </xf>
    <xf numFmtId="1" fontId="2" fillId="0" borderId="13" xfId="1" applyNumberFormat="1" applyBorder="1" applyAlignment="1">
      <alignment horizontal="center"/>
    </xf>
    <xf numFmtId="3" fontId="4" fillId="0" borderId="13" xfId="1" applyNumberFormat="1" applyFont="1" applyBorder="1"/>
    <xf numFmtId="0" fontId="17" fillId="0" borderId="13" xfId="1" applyFont="1" applyBorder="1" applyAlignment="1">
      <alignment horizontal="center"/>
    </xf>
    <xf numFmtId="0" fontId="17" fillId="0" borderId="14" xfId="1" applyFont="1" applyBorder="1" applyAlignment="1">
      <alignment horizontal="center"/>
    </xf>
    <xf numFmtId="0" fontId="17" fillId="0" borderId="14" xfId="1" applyFont="1" applyBorder="1"/>
    <xf numFmtId="0" fontId="17" fillId="0" borderId="0" xfId="1" applyFont="1"/>
    <xf numFmtId="0" fontId="17" fillId="0" borderId="15" xfId="1" applyFont="1" applyBorder="1"/>
    <xf numFmtId="0" fontId="17" fillId="0" borderId="16" xfId="1" applyFont="1" applyBorder="1"/>
    <xf numFmtId="3" fontId="18" fillId="0" borderId="16" xfId="1" applyNumberFormat="1" applyFont="1" applyBorder="1"/>
    <xf numFmtId="3" fontId="19" fillId="0" borderId="16" xfId="3" applyNumberFormat="1" applyFont="1" applyBorder="1" applyAlignment="1">
      <alignment horizontal="right"/>
    </xf>
    <xf numFmtId="165" fontId="17" fillId="0" borderId="0" xfId="1" applyNumberFormat="1" applyFont="1"/>
    <xf numFmtId="0" fontId="2" fillId="0" borderId="13" xfId="1" applyBorder="1"/>
    <xf numFmtId="3" fontId="3" fillId="0" borderId="13" xfId="1" applyNumberFormat="1" applyFont="1" applyBorder="1" applyAlignment="1">
      <alignment horizontal="right"/>
    </xf>
    <xf numFmtId="4" fontId="2" fillId="0" borderId="0" xfId="1" applyNumberFormat="1"/>
    <xf numFmtId="9" fontId="2" fillId="0" borderId="16" xfId="1" applyNumberFormat="1" applyBorder="1"/>
    <xf numFmtId="3" fontId="4" fillId="0" borderId="16" xfId="1" applyNumberFormat="1" applyFont="1" applyBorder="1"/>
    <xf numFmtId="9" fontId="2" fillId="0" borderId="13" xfId="1" applyNumberFormat="1" applyBorder="1"/>
    <xf numFmtId="9" fontId="2" fillId="0" borderId="14" xfId="1" applyNumberFormat="1" applyBorder="1"/>
    <xf numFmtId="3" fontId="4" fillId="0" borderId="14" xfId="1" applyNumberFormat="1" applyFont="1" applyBorder="1"/>
    <xf numFmtId="3" fontId="3" fillId="0" borderId="17" xfId="1" applyNumberFormat="1" applyFont="1" applyBorder="1" applyAlignment="1">
      <alignment horizontal="right"/>
    </xf>
    <xf numFmtId="0" fontId="2" fillId="0" borderId="0" xfId="1" applyAlignment="1">
      <alignment horizontal="left"/>
    </xf>
    <xf numFmtId="167" fontId="2" fillId="0" borderId="13" xfId="1" applyNumberFormat="1" applyBorder="1"/>
    <xf numFmtId="3" fontId="2" fillId="0" borderId="13" xfId="1" applyNumberFormat="1" applyBorder="1"/>
    <xf numFmtId="3" fontId="14" fillId="0" borderId="13" xfId="1" applyNumberFormat="1" applyFont="1" applyBorder="1" applyAlignment="1">
      <alignment horizontal="right"/>
    </xf>
    <xf numFmtId="0" fontId="4" fillId="0" borderId="14" xfId="1" applyFont="1" applyBorder="1"/>
    <xf numFmtId="0" fontId="2" fillId="0" borderId="18" xfId="1" applyBorder="1"/>
    <xf numFmtId="4" fontId="2" fillId="0" borderId="18" xfId="1" applyNumberFormat="1" applyBorder="1"/>
    <xf numFmtId="0" fontId="2" fillId="0" borderId="0" xfId="2"/>
    <xf numFmtId="3" fontId="8" fillId="0" borderId="20" xfId="1" applyNumberFormat="1" applyFont="1" applyBorder="1"/>
    <xf numFmtId="3" fontId="2" fillId="0" borderId="0" xfId="1" applyNumberFormat="1"/>
    <xf numFmtId="0" fontId="3" fillId="0" borderId="0" xfId="1" applyFont="1" applyAlignment="1">
      <alignment horizontal="left"/>
    </xf>
    <xf numFmtId="0" fontId="15" fillId="0" borderId="0" xfId="1" applyFont="1"/>
    <xf numFmtId="0" fontId="3" fillId="0" borderId="10" xfId="1" applyFont="1" applyBorder="1"/>
    <xf numFmtId="0" fontId="14" fillId="0" borderId="6" xfId="1" applyFont="1" applyBorder="1"/>
    <xf numFmtId="0" fontId="3" fillId="0" borderId="6" xfId="1" applyFont="1" applyBorder="1" applyAlignment="1">
      <alignment horizontal="left"/>
    </xf>
    <xf numFmtId="0" fontId="14" fillId="0" borderId="11" xfId="1" applyFont="1" applyBorder="1"/>
    <xf numFmtId="0" fontId="2" fillId="0" borderId="11" xfId="1" applyBorder="1"/>
    <xf numFmtId="0" fontId="3" fillId="0" borderId="6" xfId="1" applyFont="1" applyBorder="1"/>
    <xf numFmtId="0" fontId="14" fillId="0" borderId="2" xfId="1" applyFont="1" applyBorder="1"/>
    <xf numFmtId="0" fontId="14" fillId="0" borderId="8" xfId="1" applyFont="1" applyBorder="1"/>
    <xf numFmtId="0" fontId="3" fillId="0" borderId="2" xfId="1" applyFont="1" applyBorder="1"/>
    <xf numFmtId="0" fontId="3" fillId="0" borderId="6" xfId="2" applyFont="1" applyBorder="1"/>
    <xf numFmtId="166" fontId="14" fillId="0" borderId="13" xfId="3" applyNumberFormat="1" applyFont="1" applyBorder="1"/>
    <xf numFmtId="166" fontId="14" fillId="0" borderId="13" xfId="3" applyNumberFormat="1" applyFont="1" applyBorder="1" applyAlignment="1">
      <alignment horizontal="right"/>
    </xf>
    <xf numFmtId="3" fontId="14" fillId="0" borderId="13" xfId="1" applyNumberFormat="1" applyFont="1" applyBorder="1"/>
    <xf numFmtId="166" fontId="14" fillId="0" borderId="13" xfId="1" applyNumberFormat="1" applyFont="1" applyBorder="1" applyAlignment="1">
      <alignment horizontal="right"/>
    </xf>
    <xf numFmtId="3" fontId="17" fillId="0" borderId="16" xfId="1" applyNumberFormat="1" applyFont="1" applyBorder="1"/>
    <xf numFmtId="3" fontId="22" fillId="0" borderId="16" xfId="3" applyNumberFormat="1" applyFont="1" applyBorder="1" applyAlignment="1">
      <alignment horizontal="right"/>
    </xf>
    <xf numFmtId="22" fontId="2" fillId="0" borderId="0" xfId="1" applyNumberFormat="1"/>
    <xf numFmtId="164" fontId="2" fillId="0" borderId="0" xfId="142" applyNumberFormat="1"/>
    <xf numFmtId="0" fontId="2" fillId="0" borderId="0" xfId="142" applyAlignment="1">
      <alignment horizontal="center"/>
    </xf>
    <xf numFmtId="0" fontId="2" fillId="5" borderId="0" xfId="142" applyFill="1" applyAlignment="1">
      <alignment horizontal="center"/>
    </xf>
    <xf numFmtId="0" fontId="2" fillId="5" borderId="0" xfId="142" applyFill="1"/>
    <xf numFmtId="0" fontId="2" fillId="0" borderId="0" xfId="142" applyAlignment="1">
      <alignment horizontal="right"/>
    </xf>
    <xf numFmtId="0" fontId="2" fillId="0" borderId="0" xfId="142"/>
    <xf numFmtId="164" fontId="2" fillId="0" borderId="0" xfId="5" applyFont="1" applyAlignment="1">
      <alignment horizontal="center"/>
    </xf>
    <xf numFmtId="4" fontId="2" fillId="0" borderId="0" xfId="142" applyNumberFormat="1" applyAlignment="1">
      <alignment horizontal="right"/>
    </xf>
    <xf numFmtId="0" fontId="4" fillId="0" borderId="0" xfId="142" applyFont="1" applyAlignment="1">
      <alignment horizontal="right"/>
    </xf>
    <xf numFmtId="0" fontId="8" fillId="0" borderId="0" xfId="142" applyFont="1" applyAlignment="1">
      <alignment horizontal="left"/>
    </xf>
    <xf numFmtId="0" fontId="8" fillId="5" borderId="0" xfId="142" applyFont="1" applyFill="1" applyAlignment="1">
      <alignment horizontal="left"/>
    </xf>
    <xf numFmtId="0" fontId="8" fillId="0" borderId="0" xfId="142" applyFont="1" applyAlignment="1">
      <alignment horizontal="center"/>
    </xf>
    <xf numFmtId="0" fontId="8" fillId="0" borderId="0" xfId="142" quotePrefix="1" applyFont="1" applyAlignment="1">
      <alignment horizontal="center"/>
    </xf>
    <xf numFmtId="164" fontId="2" fillId="0" borderId="0" xfId="5" applyFont="1" applyFill="1" applyAlignment="1">
      <alignment horizontal="center"/>
    </xf>
    <xf numFmtId="165" fontId="2" fillId="0" borderId="0" xfId="29" applyFont="1" applyFill="1" applyAlignment="1">
      <alignment horizontal="center"/>
    </xf>
    <xf numFmtId="15" fontId="2" fillId="0" borderId="0" xfId="142" applyNumberFormat="1" applyAlignment="1">
      <alignment horizontal="center"/>
    </xf>
    <xf numFmtId="4" fontId="2" fillId="0" borderId="0" xfId="142" applyNumberFormat="1" applyAlignment="1">
      <alignment horizontal="center"/>
    </xf>
    <xf numFmtId="4" fontId="2" fillId="0" borderId="0" xfId="142" applyNumberFormat="1"/>
    <xf numFmtId="165" fontId="2" fillId="0" borderId="0" xfId="142" applyNumberFormat="1" applyAlignment="1">
      <alignment horizontal="center"/>
    </xf>
    <xf numFmtId="4" fontId="4" fillId="0" borderId="0" xfId="142" applyNumberFormat="1" applyFont="1" applyAlignment="1">
      <alignment horizontal="right"/>
    </xf>
    <xf numFmtId="4" fontId="4" fillId="0" borderId="0" xfId="142" applyNumberFormat="1" applyFont="1" applyAlignment="1">
      <alignment horizontal="left"/>
    </xf>
    <xf numFmtId="0" fontId="4" fillId="0" borderId="0" xfId="142" applyFont="1" applyAlignment="1">
      <alignment horizontal="left"/>
    </xf>
    <xf numFmtId="0" fontId="8" fillId="0" borderId="0" xfId="142" applyFont="1"/>
    <xf numFmtId="0" fontId="8" fillId="5" borderId="0" xfId="142" applyFont="1" applyFill="1"/>
    <xf numFmtId="4" fontId="8" fillId="0" borderId="0" xfId="142" applyNumberFormat="1" applyFont="1" applyAlignment="1">
      <alignment horizontal="center"/>
    </xf>
    <xf numFmtId="165" fontId="25" fillId="0" borderId="0" xfId="143" applyNumberFormat="1"/>
    <xf numFmtId="4" fontId="17" fillId="0" borderId="0" xfId="142" applyNumberFormat="1" applyFont="1" applyAlignment="1">
      <alignment horizontal="center"/>
    </xf>
    <xf numFmtId="9" fontId="2" fillId="0" borderId="0" xfId="144" applyFont="1" applyFill="1" applyAlignment="1">
      <alignment horizontal="center"/>
    </xf>
    <xf numFmtId="169" fontId="17" fillId="0" borderId="0" xfId="142" applyNumberFormat="1" applyFont="1" applyAlignment="1">
      <alignment horizontal="center"/>
    </xf>
    <xf numFmtId="165" fontId="4" fillId="0" borderId="0" xfId="29" applyFont="1" applyFill="1" applyAlignment="1">
      <alignment horizontal="right"/>
    </xf>
    <xf numFmtId="164" fontId="8" fillId="0" borderId="0" xfId="5" applyFont="1" applyFill="1" applyAlignment="1"/>
    <xf numFmtId="164" fontId="31" fillId="0" borderId="0" xfId="5" applyFont="1"/>
    <xf numFmtId="165" fontId="31" fillId="0" borderId="0" xfId="5" applyNumberFormat="1" applyFont="1"/>
    <xf numFmtId="169" fontId="2" fillId="0" borderId="0" xfId="142" applyNumberFormat="1" applyAlignment="1">
      <alignment horizontal="center"/>
    </xf>
    <xf numFmtId="3" fontId="2" fillId="0" borderId="0" xfId="142" applyNumberFormat="1" applyAlignment="1">
      <alignment horizontal="center"/>
    </xf>
    <xf numFmtId="169" fontId="2" fillId="0" borderId="0" xfId="142" applyNumberFormat="1" applyAlignment="1">
      <alignment horizontal="right"/>
    </xf>
    <xf numFmtId="169" fontId="32" fillId="0" borderId="0" xfId="142" applyNumberFormat="1" applyFont="1" applyAlignment="1">
      <alignment horizontal="center"/>
    </xf>
    <xf numFmtId="4" fontId="4" fillId="0" borderId="0" xfId="142" applyNumberFormat="1" applyFont="1"/>
    <xf numFmtId="0" fontId="4" fillId="0" borderId="0" xfId="142" applyFont="1"/>
    <xf numFmtId="0" fontId="25" fillId="0" borderId="0" xfId="143"/>
    <xf numFmtId="165" fontId="8" fillId="0" borderId="0" xfId="142" applyNumberFormat="1" applyFont="1"/>
    <xf numFmtId="0" fontId="8" fillId="0" borderId="0" xfId="142" applyFont="1" applyAlignment="1">
      <alignment horizontal="right"/>
    </xf>
    <xf numFmtId="4" fontId="8" fillId="0" borderId="0" xfId="142" applyNumberFormat="1" applyFont="1"/>
    <xf numFmtId="167" fontId="3" fillId="7" borderId="9" xfId="142" applyNumberFormat="1" applyFont="1" applyFill="1" applyBorder="1" applyAlignment="1">
      <alignment horizontal="center" vertical="center" wrapText="1"/>
    </xf>
    <xf numFmtId="0" fontId="4" fillId="6" borderId="9" xfId="145" applyFont="1" applyFill="1" applyBorder="1" applyAlignment="1">
      <alignment vertical="center" wrapText="1"/>
    </xf>
    <xf numFmtId="3" fontId="4" fillId="6" borderId="9" xfId="145" applyNumberFormat="1" applyFont="1" applyFill="1" applyBorder="1" applyAlignment="1">
      <alignment horizontal="center" vertical="center" wrapText="1"/>
    </xf>
    <xf numFmtId="0" fontId="3" fillId="7" borderId="9" xfId="142" applyFont="1" applyFill="1" applyBorder="1" applyAlignment="1">
      <alignment horizontal="center" vertical="center"/>
    </xf>
    <xf numFmtId="0" fontId="3" fillId="7" borderId="9" xfId="142" applyFont="1" applyFill="1" applyBorder="1" applyAlignment="1">
      <alignment horizontal="left" vertical="center" indent="2"/>
    </xf>
    <xf numFmtId="164" fontId="35" fillId="0" borderId="0" xfId="142" applyNumberFormat="1" applyFont="1" applyAlignment="1">
      <alignment horizontal="center"/>
    </xf>
    <xf numFmtId="0" fontId="34" fillId="0" borderId="9" xfId="142" applyFont="1" applyBorder="1" applyAlignment="1">
      <alignment horizontal="center"/>
    </xf>
    <xf numFmtId="0" fontId="2" fillId="0" borderId="9" xfId="142" applyBorder="1" applyAlignment="1">
      <alignment horizontal="center"/>
    </xf>
    <xf numFmtId="4" fontId="2" fillId="0" borderId="9" xfId="142" applyNumberFormat="1" applyBorder="1" applyAlignment="1">
      <alignment horizontal="center"/>
    </xf>
    <xf numFmtId="3" fontId="2" fillId="0" borderId="9" xfId="29" applyNumberFormat="1" applyFont="1" applyFill="1" applyBorder="1" applyAlignment="1">
      <alignment horizontal="right"/>
    </xf>
    <xf numFmtId="3" fontId="2" fillId="0" borderId="9" xfId="29" applyNumberFormat="1" applyFont="1" applyFill="1" applyBorder="1"/>
    <xf numFmtId="4" fontId="2" fillId="0" borderId="9" xfId="142" applyNumberFormat="1" applyBorder="1" applyAlignment="1">
      <alignment horizontal="right"/>
    </xf>
    <xf numFmtId="164" fontId="2" fillId="0" borderId="9" xfId="5" applyFont="1" applyBorder="1" applyAlignment="1">
      <alignment horizontal="right"/>
    </xf>
    <xf numFmtId="4" fontId="2" fillId="0" borderId="9" xfId="142" applyNumberFormat="1" applyBorder="1" applyAlignment="1">
      <alignment horizontal="center" vertical="center"/>
    </xf>
    <xf numFmtId="4" fontId="2" fillId="0" borderId="9" xfId="142" applyNumberFormat="1" applyBorder="1"/>
    <xf numFmtId="1" fontId="37" fillId="0" borderId="9" xfId="143" applyNumberFormat="1" applyFont="1" applyBorder="1" applyAlignment="1">
      <alignment horizontal="center" vertical="center"/>
    </xf>
    <xf numFmtId="0" fontId="36" fillId="0" borderId="0" xfId="142" applyFont="1"/>
    <xf numFmtId="0" fontId="2" fillId="0" borderId="0" xfId="145"/>
    <xf numFmtId="170" fontId="2" fillId="0" borderId="9" xfId="142" quotePrefix="1" applyNumberFormat="1" applyBorder="1" applyAlignment="1">
      <alignment horizontal="center"/>
    </xf>
    <xf numFmtId="4" fontId="4" fillId="9" borderId="9" xfId="142" applyNumberFormat="1" applyFont="1" applyFill="1" applyBorder="1" applyAlignment="1">
      <alignment horizontal="center"/>
    </xf>
    <xf numFmtId="0" fontId="38" fillId="9" borderId="9" xfId="142" applyFont="1" applyFill="1" applyBorder="1" applyAlignment="1">
      <alignment horizontal="center"/>
    </xf>
    <xf numFmtId="170" fontId="4" fillId="9" borderId="9" xfId="142" quotePrefix="1" applyNumberFormat="1" applyFont="1" applyFill="1" applyBorder="1" applyAlignment="1">
      <alignment horizontal="center"/>
    </xf>
    <xf numFmtId="0" fontId="4" fillId="9" borderId="9" xfId="142" applyFont="1" applyFill="1" applyBorder="1"/>
    <xf numFmtId="0" fontId="4" fillId="9" borderId="9" xfId="142" applyFont="1" applyFill="1" applyBorder="1" applyAlignment="1">
      <alignment horizontal="center"/>
    </xf>
    <xf numFmtId="1" fontId="32" fillId="0" borderId="9" xfId="143" applyNumberFormat="1" applyFont="1" applyBorder="1" applyAlignment="1">
      <alignment horizontal="center" vertical="center"/>
    </xf>
    <xf numFmtId="0" fontId="32" fillId="0" borderId="0" xfId="145" applyFont="1"/>
    <xf numFmtId="164" fontId="40" fillId="0" borderId="0" xfId="142" applyNumberFormat="1" applyFont="1" applyAlignment="1">
      <alignment horizontal="center"/>
    </xf>
    <xf numFmtId="170" fontId="32" fillId="0" borderId="9" xfId="142" quotePrefix="1" applyNumberFormat="1" applyFont="1" applyBorder="1" applyAlignment="1">
      <alignment horizontal="center"/>
    </xf>
    <xf numFmtId="0" fontId="32" fillId="0" borderId="9" xfId="142" applyFont="1" applyBorder="1" applyAlignment="1">
      <alignment horizontal="center"/>
    </xf>
    <xf numFmtId="4" fontId="32" fillId="0" borderId="9" xfId="142" applyNumberFormat="1" applyFont="1" applyBorder="1" applyAlignment="1">
      <alignment horizontal="center"/>
    </xf>
    <xf numFmtId="4" fontId="32" fillId="0" borderId="9" xfId="142" applyNumberFormat="1" applyFont="1" applyBorder="1"/>
    <xf numFmtId="3" fontId="32" fillId="0" borderId="9" xfId="29" applyNumberFormat="1" applyFont="1" applyFill="1" applyBorder="1"/>
    <xf numFmtId="3" fontId="32" fillId="0" borderId="9" xfId="29" applyNumberFormat="1" applyFont="1" applyFill="1" applyBorder="1" applyAlignment="1">
      <alignment horizontal="right"/>
    </xf>
    <xf numFmtId="4" fontId="32" fillId="0" borderId="9" xfId="142" applyNumberFormat="1" applyFont="1" applyBorder="1" applyAlignment="1">
      <alignment horizontal="right"/>
    </xf>
    <xf numFmtId="164" fontId="32" fillId="0" borderId="9" xfId="5" applyFont="1" applyFill="1" applyBorder="1" applyAlignment="1">
      <alignment horizontal="right"/>
    </xf>
    <xf numFmtId="4" fontId="32" fillId="0" borderId="9" xfId="142" applyNumberFormat="1" applyFont="1" applyBorder="1" applyAlignment="1">
      <alignment horizontal="center" vertical="center"/>
    </xf>
    <xf numFmtId="0" fontId="32" fillId="0" borderId="0" xfId="142" applyFont="1"/>
    <xf numFmtId="0" fontId="2" fillId="0" borderId="0" xfId="146" applyFont="1"/>
    <xf numFmtId="0" fontId="42" fillId="0" borderId="29" xfId="146" applyFont="1" applyBorder="1"/>
    <xf numFmtId="0" fontId="42" fillId="10" borderId="30" xfId="146" applyFont="1" applyFill="1" applyBorder="1"/>
    <xf numFmtId="0" fontId="42" fillId="10" borderId="0" xfId="146" applyFont="1" applyFill="1"/>
    <xf numFmtId="0" fontId="42" fillId="10" borderId="0" xfId="146" applyFont="1" applyFill="1" applyAlignment="1">
      <alignment horizontal="right"/>
    </xf>
    <xf numFmtId="0" fontId="2" fillId="10" borderId="0" xfId="146" applyFont="1" applyFill="1"/>
    <xf numFmtId="0" fontId="43" fillId="10" borderId="0" xfId="146" applyFont="1" applyFill="1" applyAlignment="1">
      <alignment horizontal="centerContinuous"/>
    </xf>
    <xf numFmtId="0" fontId="43" fillId="10" borderId="0" xfId="146" applyFont="1" applyFill="1" applyAlignment="1">
      <alignment horizontal="right"/>
    </xf>
    <xf numFmtId="3" fontId="4" fillId="10" borderId="0" xfId="146" applyNumberFormat="1" applyFont="1" applyFill="1" applyAlignment="1">
      <alignment horizontal="centerContinuous"/>
    </xf>
    <xf numFmtId="0" fontId="43" fillId="10" borderId="0" xfId="146" quotePrefix="1" applyFont="1" applyFill="1" applyAlignment="1">
      <alignment horizontal="left"/>
    </xf>
    <xf numFmtId="0" fontId="43" fillId="10" borderId="0" xfId="146" quotePrefix="1" applyFont="1" applyFill="1" applyAlignment="1">
      <alignment horizontal="right"/>
    </xf>
    <xf numFmtId="0" fontId="4" fillId="10" borderId="0" xfId="146" quotePrefix="1" applyFont="1" applyFill="1" applyAlignment="1">
      <alignment horizontal="left"/>
    </xf>
    <xf numFmtId="0" fontId="8" fillId="0" borderId="0" xfId="146" applyFont="1" applyAlignment="1">
      <alignment vertical="center"/>
    </xf>
    <xf numFmtId="0" fontId="8" fillId="0" borderId="33" xfId="146" applyFont="1" applyBorder="1" applyAlignment="1">
      <alignment vertical="center"/>
    </xf>
    <xf numFmtId="0" fontId="8" fillId="0" borderId="34" xfId="146" applyFont="1" applyBorder="1" applyAlignment="1">
      <alignment vertical="center"/>
    </xf>
    <xf numFmtId="0" fontId="8" fillId="0" borderId="0" xfId="146" applyFont="1" applyAlignment="1">
      <alignment horizontal="right" vertical="center"/>
    </xf>
    <xf numFmtId="4" fontId="8" fillId="0" borderId="0" xfId="146" applyNumberFormat="1" applyFont="1" applyAlignment="1">
      <alignment vertical="center"/>
    </xf>
    <xf numFmtId="3" fontId="8" fillId="0" borderId="0" xfId="146" applyNumberFormat="1" applyFont="1" applyAlignment="1">
      <alignment vertical="center"/>
    </xf>
    <xf numFmtId="0" fontId="44" fillId="10" borderId="0" xfId="143" applyFont="1" applyFill="1"/>
    <xf numFmtId="0" fontId="45" fillId="0" borderId="0" xfId="143" applyFont="1"/>
    <xf numFmtId="17" fontId="45" fillId="10" borderId="0" xfId="143" quotePrefix="1" applyNumberFormat="1" applyFont="1" applyFill="1" applyAlignment="1">
      <alignment horizontal="left"/>
    </xf>
    <xf numFmtId="17" fontId="42" fillId="10" borderId="0" xfId="146" applyNumberFormat="1" applyFont="1" applyFill="1" applyAlignment="1">
      <alignment horizontal="center"/>
    </xf>
    <xf numFmtId="1" fontId="42" fillId="10" borderId="0" xfId="146" applyNumberFormat="1" applyFont="1" applyFill="1" applyAlignment="1">
      <alignment horizontal="center"/>
    </xf>
    <xf numFmtId="0" fontId="4" fillId="0" borderId="35" xfId="146" applyFont="1" applyBorder="1" applyAlignment="1">
      <alignment vertical="center" wrapText="1"/>
    </xf>
    <xf numFmtId="0" fontId="4" fillId="0" borderId="36" xfId="146" applyFont="1" applyBorder="1" applyAlignment="1">
      <alignment vertical="center" wrapText="1"/>
    </xf>
    <xf numFmtId="0" fontId="39" fillId="0" borderId="36" xfId="143" applyFont="1" applyBorder="1" applyAlignment="1">
      <alignment vertical="center"/>
    </xf>
    <xf numFmtId="0" fontId="39" fillId="0" borderId="40" xfId="143" applyFont="1" applyBorder="1" applyAlignment="1">
      <alignment vertical="center"/>
    </xf>
    <xf numFmtId="0" fontId="4" fillId="0" borderId="27" xfId="146" applyFont="1" applyBorder="1" applyAlignment="1">
      <alignment vertical="center" wrapText="1"/>
    </xf>
    <xf numFmtId="0" fontId="4" fillId="0" borderId="13" xfId="146" applyFont="1" applyBorder="1" applyAlignment="1">
      <alignment vertical="center" wrapText="1"/>
    </xf>
    <xf numFmtId="0" fontId="39" fillId="0" borderId="13" xfId="143" applyFont="1" applyBorder="1" applyAlignment="1">
      <alignment vertical="center"/>
    </xf>
    <xf numFmtId="0" fontId="39" fillId="0" borderId="44" xfId="143" applyFont="1" applyBorder="1" applyAlignment="1">
      <alignment vertical="center"/>
    </xf>
    <xf numFmtId="3" fontId="4" fillId="0" borderId="12" xfId="146" applyNumberFormat="1" applyFont="1" applyBorder="1" applyAlignment="1">
      <alignment vertical="center" wrapText="1"/>
    </xf>
    <xf numFmtId="0" fontId="4" fillId="0" borderId="12" xfId="146" applyFont="1" applyBorder="1" applyAlignment="1">
      <alignment vertical="center" wrapText="1"/>
    </xf>
    <xf numFmtId="0" fontId="43" fillId="10" borderId="12" xfId="146" applyFont="1" applyFill="1" applyBorder="1" applyAlignment="1">
      <alignment horizontal="center"/>
    </xf>
    <xf numFmtId="0" fontId="4" fillId="0" borderId="23" xfId="146" applyFont="1" applyBorder="1" applyAlignment="1">
      <alignment vertical="center" wrapText="1"/>
    </xf>
    <xf numFmtId="0" fontId="4" fillId="0" borderId="45" xfId="146" applyFont="1" applyBorder="1" applyAlignment="1">
      <alignment vertical="center" wrapText="1"/>
    </xf>
    <xf numFmtId="3" fontId="4" fillId="0" borderId="45" xfId="146" applyNumberFormat="1" applyFont="1" applyBorder="1" applyAlignment="1">
      <alignment vertical="center" wrapText="1"/>
    </xf>
    <xf numFmtId="3" fontId="43" fillId="10" borderId="45" xfId="146" applyNumberFormat="1" applyFont="1" applyFill="1" applyBorder="1" applyAlignment="1">
      <alignment horizontal="center"/>
    </xf>
    <xf numFmtId="0" fontId="39" fillId="0" borderId="45" xfId="143" applyFont="1" applyBorder="1" applyAlignment="1">
      <alignment vertical="center"/>
    </xf>
    <xf numFmtId="0" fontId="39" fillId="0" borderId="24" xfId="143" applyFont="1" applyBorder="1" applyAlignment="1">
      <alignment vertical="center"/>
    </xf>
    <xf numFmtId="0" fontId="2" fillId="0" borderId="21" xfId="146" applyFont="1" applyBorder="1" applyAlignment="1">
      <alignment horizontal="center"/>
    </xf>
    <xf numFmtId="0" fontId="2" fillId="0" borderId="17" xfId="142" applyBorder="1" applyAlignment="1">
      <alignment horizontal="center"/>
    </xf>
    <xf numFmtId="0" fontId="2" fillId="0" borderId="17" xfId="145" applyBorder="1" applyAlignment="1">
      <alignment horizontal="center"/>
    </xf>
    <xf numFmtId="0" fontId="2" fillId="0" borderId="17" xfId="143" applyFont="1" applyBorder="1" applyAlignment="1">
      <alignment horizontal="center" vertical="center"/>
    </xf>
    <xf numFmtId="0" fontId="2" fillId="0" borderId="17" xfId="143" applyFont="1" applyBorder="1" applyAlignment="1">
      <alignment horizontal="right"/>
    </xf>
    <xf numFmtId="3" fontId="2" fillId="0" borderId="17" xfId="146" applyNumberFormat="1" applyFont="1" applyBorder="1"/>
    <xf numFmtId="3" fontId="42" fillId="0" borderId="17" xfId="146" applyNumberFormat="1" applyFont="1" applyBorder="1" applyAlignment="1">
      <alignment horizontal="center"/>
    </xf>
    <xf numFmtId="3" fontId="42" fillId="0" borderId="17" xfId="146" applyNumberFormat="1" applyFont="1" applyBorder="1"/>
    <xf numFmtId="3" fontId="2" fillId="0" borderId="25" xfId="143" applyNumberFormat="1" applyFont="1" applyBorder="1"/>
    <xf numFmtId="4" fontId="25" fillId="0" borderId="0" xfId="143" applyNumberFormat="1"/>
    <xf numFmtId="0" fontId="46" fillId="0" borderId="0" xfId="143" applyFont="1"/>
    <xf numFmtId="0" fontId="2" fillId="0" borderId="28" xfId="146" applyFont="1" applyBorder="1" applyAlignment="1">
      <alignment horizontal="center"/>
    </xf>
    <xf numFmtId="0" fontId="2" fillId="0" borderId="46" xfId="143" applyFont="1" applyBorder="1"/>
    <xf numFmtId="0" fontId="2" fillId="0" borderId="47" xfId="143" applyFont="1" applyBorder="1"/>
    <xf numFmtId="0" fontId="3" fillId="0" borderId="47" xfId="143" applyFont="1" applyBorder="1" applyAlignment="1">
      <alignment horizontal="right"/>
    </xf>
    <xf numFmtId="3" fontId="3" fillId="0" borderId="47" xfId="143" applyNumberFormat="1" applyFont="1" applyBorder="1" applyAlignment="1">
      <alignment horizontal="right"/>
    </xf>
    <xf numFmtId="0" fontId="2" fillId="0" borderId="0" xfId="143" applyFont="1"/>
    <xf numFmtId="0" fontId="2" fillId="0" borderId="0" xfId="143" applyFont="1" applyAlignment="1">
      <alignment horizontal="right"/>
    </xf>
    <xf numFmtId="0" fontId="44" fillId="0" borderId="0" xfId="143" quotePrefix="1" applyFont="1" applyAlignment="1">
      <alignment horizontal="left"/>
    </xf>
    <xf numFmtId="0" fontId="44" fillId="0" borderId="0" xfId="143" applyFont="1"/>
    <xf numFmtId="3" fontId="2" fillId="0" borderId="0" xfId="143" applyNumberFormat="1" applyFont="1"/>
    <xf numFmtId="0" fontId="25" fillId="7" borderId="0" xfId="143" applyFill="1"/>
    <xf numFmtId="0" fontId="25" fillId="11" borderId="0" xfId="143" applyFill="1"/>
    <xf numFmtId="0" fontId="25" fillId="11" borderId="0" xfId="143" applyFill="1" applyAlignment="1">
      <alignment horizontal="right"/>
    </xf>
    <xf numFmtId="0" fontId="25" fillId="0" borderId="0" xfId="143" applyAlignment="1">
      <alignment horizontal="right"/>
    </xf>
    <xf numFmtId="0" fontId="25" fillId="8" borderId="0" xfId="143" applyFill="1"/>
    <xf numFmtId="0" fontId="25" fillId="8" borderId="0" xfId="143" applyFill="1" applyAlignment="1">
      <alignment horizontal="right"/>
    </xf>
    <xf numFmtId="170" fontId="2" fillId="0" borderId="9" xfId="142" applyNumberFormat="1" applyBorder="1" applyAlignment="1">
      <alignment horizontal="left"/>
    </xf>
    <xf numFmtId="170" fontId="32" fillId="0" borderId="9" xfId="142" applyNumberFormat="1" applyFont="1" applyBorder="1" applyAlignment="1">
      <alignment horizontal="left"/>
    </xf>
    <xf numFmtId="4" fontId="2" fillId="8" borderId="9" xfId="142" applyNumberFormat="1" applyFill="1" applyBorder="1" applyAlignment="1">
      <alignment horizontal="center"/>
    </xf>
    <xf numFmtId="4" fontId="32" fillId="8" borderId="9" xfId="142" applyNumberFormat="1" applyFont="1" applyFill="1" applyBorder="1" applyAlignment="1">
      <alignment horizontal="center"/>
    </xf>
    <xf numFmtId="0" fontId="40" fillId="0" borderId="9" xfId="142" applyFont="1" applyBorder="1" applyAlignment="1">
      <alignment horizontal="center"/>
    </xf>
    <xf numFmtId="4" fontId="2" fillId="5" borderId="9" xfId="142" applyNumberFormat="1" applyFill="1" applyBorder="1" applyAlignment="1">
      <alignment horizontal="center"/>
    </xf>
    <xf numFmtId="0" fontId="3" fillId="7" borderId="9" xfId="142" applyFont="1" applyFill="1" applyBorder="1" applyAlignment="1">
      <alignment horizontal="center" vertical="center" wrapText="1"/>
    </xf>
    <xf numFmtId="0" fontId="4" fillId="6" borderId="9" xfId="145" applyFont="1" applyFill="1" applyBorder="1" applyAlignment="1">
      <alignment horizontal="center" vertical="center" wrapText="1"/>
    </xf>
    <xf numFmtId="0" fontId="3" fillId="7" borderId="9" xfId="142" applyFont="1" applyFill="1" applyBorder="1" applyAlignment="1">
      <alignment horizontal="center"/>
    </xf>
    <xf numFmtId="0" fontId="33" fillId="6" borderId="9" xfId="142" applyFont="1" applyFill="1" applyBorder="1" applyAlignment="1">
      <alignment horizontal="center" vertical="center" wrapText="1"/>
    </xf>
    <xf numFmtId="9" fontId="3" fillId="7" borderId="9" xfId="142" applyNumberFormat="1" applyFont="1" applyFill="1" applyBorder="1" applyAlignment="1">
      <alignment horizontal="center" vertical="center"/>
    </xf>
    <xf numFmtId="3" fontId="2" fillId="0" borderId="17" xfId="146" applyNumberFormat="1" applyFont="1" applyBorder="1" applyAlignment="1">
      <alignment horizontal="center"/>
    </xf>
    <xf numFmtId="0" fontId="2" fillId="12" borderId="21" xfId="146" applyFont="1" applyFill="1" applyBorder="1" applyAlignment="1">
      <alignment horizontal="center"/>
    </xf>
    <xf numFmtId="0" fontId="2" fillId="12" borderId="26" xfId="143" applyFont="1" applyFill="1" applyBorder="1" applyAlignment="1">
      <alignment vertical="center"/>
    </xf>
    <xf numFmtId="0" fontId="2" fillId="12" borderId="26" xfId="143" applyFont="1" applyFill="1" applyBorder="1" applyAlignment="1">
      <alignment horizontal="center" vertical="center"/>
    </xf>
    <xf numFmtId="0" fontId="2" fillId="12" borderId="17" xfId="143" applyFont="1" applyFill="1" applyBorder="1" applyAlignment="1">
      <alignment horizontal="right"/>
    </xf>
    <xf numFmtId="3" fontId="2" fillId="12" borderId="17" xfId="146" applyNumberFormat="1" applyFont="1" applyFill="1" applyBorder="1"/>
    <xf numFmtId="172" fontId="42" fillId="12" borderId="17" xfId="146" applyNumberFormat="1" applyFont="1" applyFill="1" applyBorder="1" applyAlignment="1">
      <alignment horizontal="right"/>
    </xf>
    <xf numFmtId="3" fontId="42" fillId="12" borderId="17" xfId="146" applyNumberFormat="1" applyFont="1" applyFill="1" applyBorder="1" applyAlignment="1">
      <alignment horizontal="center"/>
    </xf>
    <xf numFmtId="3" fontId="42" fillId="12" borderId="17" xfId="146" applyNumberFormat="1" applyFont="1" applyFill="1" applyBorder="1"/>
    <xf numFmtId="3" fontId="2" fillId="12" borderId="25" xfId="143" applyNumberFormat="1" applyFont="1" applyFill="1" applyBorder="1"/>
    <xf numFmtId="4" fontId="25" fillId="12" borderId="0" xfId="143" applyNumberFormat="1" applyFill="1"/>
    <xf numFmtId="0" fontId="25" fillId="12" borderId="0" xfId="143" applyFill="1"/>
    <xf numFmtId="165" fontId="2" fillId="0" borderId="0" xfId="142" applyNumberFormat="1"/>
    <xf numFmtId="165" fontId="4" fillId="0" borderId="0" xfId="142" applyNumberFormat="1" applyFont="1" applyAlignment="1">
      <alignment horizontal="right"/>
    </xf>
    <xf numFmtId="164" fontId="38" fillId="9" borderId="0" xfId="142" applyNumberFormat="1" applyFont="1" applyFill="1" applyAlignment="1">
      <alignment horizontal="center"/>
    </xf>
    <xf numFmtId="164" fontId="41" fillId="9" borderId="0" xfId="142" applyNumberFormat="1" applyFont="1" applyFill="1" applyAlignment="1">
      <alignment horizontal="center"/>
    </xf>
    <xf numFmtId="0" fontId="4" fillId="9" borderId="0" xfId="142" applyFont="1" applyFill="1"/>
    <xf numFmtId="165" fontId="2" fillId="0" borderId="0" xfId="142" applyNumberFormat="1" applyAlignment="1">
      <alignment horizontal="right"/>
    </xf>
    <xf numFmtId="165" fontId="42" fillId="0" borderId="17" xfId="159" applyFont="1" applyBorder="1" applyAlignment="1">
      <alignment horizontal="center"/>
    </xf>
    <xf numFmtId="165" fontId="42" fillId="0" borderId="17" xfId="159" applyFont="1" applyFill="1" applyBorder="1" applyAlignment="1" applyProtection="1">
      <alignment horizontal="center"/>
    </xf>
    <xf numFmtId="171" fontId="2" fillId="0" borderId="17" xfId="159" applyNumberFormat="1" applyFont="1" applyFill="1" applyBorder="1" applyAlignment="1">
      <alignment horizontal="center"/>
    </xf>
    <xf numFmtId="165" fontId="2" fillId="0" borderId="17" xfId="159" applyFont="1" applyFill="1" applyBorder="1" applyAlignment="1" applyProtection="1">
      <alignment horizontal="center"/>
    </xf>
    <xf numFmtId="171" fontId="42" fillId="0" borderId="17" xfId="159" applyNumberFormat="1" applyFont="1" applyBorder="1" applyAlignment="1">
      <alignment horizontal="center"/>
    </xf>
    <xf numFmtId="165" fontId="42" fillId="12" borderId="17" xfId="159" applyFont="1" applyFill="1" applyBorder="1" applyAlignment="1" applyProtection="1">
      <alignment horizontal="center"/>
    </xf>
    <xf numFmtId="3" fontId="4" fillId="9" borderId="9" xfId="142" applyNumberFormat="1" applyFont="1" applyFill="1" applyBorder="1" applyAlignment="1">
      <alignment horizontal="center"/>
    </xf>
    <xf numFmtId="0" fontId="3" fillId="0" borderId="0" xfId="72" applyFont="1" applyAlignment="1">
      <alignment horizontal="left" vertical="center"/>
    </xf>
    <xf numFmtId="0" fontId="49" fillId="0" borderId="0" xfId="72" applyFont="1" applyAlignment="1">
      <alignment horizontal="left" vertical="center"/>
    </xf>
    <xf numFmtId="0" fontId="1" fillId="0" borderId="0" xfId="70"/>
    <xf numFmtId="0" fontId="1" fillId="0" borderId="0" xfId="70" applyAlignment="1">
      <alignment horizontal="center"/>
    </xf>
    <xf numFmtId="0" fontId="47" fillId="0" borderId="0" xfId="70" applyFont="1"/>
    <xf numFmtId="0" fontId="48" fillId="0" borderId="0" xfId="93" applyFont="1"/>
    <xf numFmtId="0" fontId="49" fillId="13" borderId="9" xfId="70" applyFont="1" applyFill="1" applyBorder="1" applyAlignment="1">
      <alignment horizontal="center" vertical="center"/>
    </xf>
    <xf numFmtId="0" fontId="49" fillId="13" borderId="9" xfId="70" applyFont="1" applyFill="1" applyBorder="1" applyAlignment="1">
      <alignment horizontal="center" vertical="center" wrapText="1"/>
    </xf>
    <xf numFmtId="0" fontId="1" fillId="0" borderId="9" xfId="70" quotePrefix="1" applyBorder="1" applyAlignment="1">
      <alignment horizontal="center" vertical="center"/>
    </xf>
    <xf numFmtId="0" fontId="1" fillId="0" borderId="9" xfId="70" applyBorder="1" applyAlignment="1">
      <alignment horizontal="center" vertical="center"/>
    </xf>
    <xf numFmtId="173" fontId="50" fillId="8" borderId="9" xfId="143" applyNumberFormat="1" applyFont="1" applyFill="1" applyBorder="1" applyAlignment="1">
      <alignment horizontal="center" vertical="center"/>
    </xf>
    <xf numFmtId="174" fontId="1" fillId="0" borderId="9" xfId="70" applyNumberFormat="1" applyBorder="1" applyAlignment="1">
      <alignment horizontal="center" vertical="center"/>
    </xf>
    <xf numFmtId="173" fontId="1" fillId="0" borderId="9" xfId="70" applyNumberFormat="1" applyBorder="1" applyAlignment="1">
      <alignment horizontal="left" vertical="center"/>
    </xf>
    <xf numFmtId="2" fontId="47" fillId="0" borderId="9" xfId="29" applyNumberFormat="1" applyFont="1" applyFill="1" applyBorder="1" applyAlignment="1">
      <alignment horizontal="center" vertical="center"/>
    </xf>
    <xf numFmtId="165" fontId="48" fillId="0" borderId="9" xfId="159" applyFont="1" applyFill="1" applyBorder="1" applyAlignment="1">
      <alignment horizontal="right" vertical="center"/>
    </xf>
    <xf numFmtId="0" fontId="1" fillId="0" borderId="0" xfId="70" applyAlignment="1">
      <alignment vertical="center"/>
    </xf>
    <xf numFmtId="0" fontId="50" fillId="0" borderId="9" xfId="143" applyFont="1" applyBorder="1" applyAlignment="1">
      <alignment vertical="center"/>
    </xf>
    <xf numFmtId="175" fontId="1" fillId="0" borderId="0" xfId="70" applyNumberFormat="1"/>
    <xf numFmtId="166" fontId="48" fillId="14" borderId="0" xfId="70" applyNumberFormat="1" applyFont="1" applyFill="1"/>
    <xf numFmtId="0" fontId="2" fillId="12" borderId="22" xfId="145" applyFill="1" applyBorder="1"/>
    <xf numFmtId="0" fontId="2" fillId="12" borderId="17" xfId="142" applyFill="1" applyBorder="1" applyAlignment="1">
      <alignment horizontal="center"/>
    </xf>
    <xf numFmtId="0" fontId="2" fillId="12" borderId="17" xfId="145" applyFill="1" applyBorder="1" applyAlignment="1">
      <alignment horizontal="center"/>
    </xf>
    <xf numFmtId="0" fontId="2" fillId="12" borderId="17" xfId="143" applyFont="1" applyFill="1" applyBorder="1" applyAlignment="1">
      <alignment horizontal="center" vertical="center"/>
    </xf>
    <xf numFmtId="171" fontId="2" fillId="12" borderId="17" xfId="159" applyNumberFormat="1" applyFont="1" applyFill="1" applyBorder="1" applyAlignment="1">
      <alignment horizontal="center"/>
    </xf>
    <xf numFmtId="165" fontId="2" fillId="12" borderId="17" xfId="159" applyFont="1" applyFill="1" applyBorder="1" applyAlignment="1" applyProtection="1">
      <alignment horizontal="center"/>
    </xf>
    <xf numFmtId="3" fontId="2" fillId="12" borderId="17" xfId="146" applyNumberFormat="1" applyFont="1" applyFill="1" applyBorder="1" applyAlignment="1">
      <alignment horizontal="center"/>
    </xf>
    <xf numFmtId="0" fontId="1" fillId="0" borderId="9" xfId="143" applyFont="1" applyBorder="1" applyAlignment="1">
      <alignment vertical="center"/>
    </xf>
    <xf numFmtId="0" fontId="1" fillId="0" borderId="9" xfId="143" applyFont="1" applyBorder="1" applyAlignment="1">
      <alignment horizontal="center" vertical="center"/>
    </xf>
    <xf numFmtId="173" fontId="50" fillId="0" borderId="9" xfId="143" applyNumberFormat="1" applyFont="1" applyBorder="1" applyAlignment="1">
      <alignment horizontal="center" vertical="center"/>
    </xf>
    <xf numFmtId="3" fontId="50" fillId="0" borderId="9" xfId="142" applyNumberFormat="1" applyFont="1" applyBorder="1" applyAlignment="1">
      <alignment horizontal="right"/>
    </xf>
    <xf numFmtId="0" fontId="2" fillId="7" borderId="22" xfId="145" applyFill="1" applyBorder="1"/>
    <xf numFmtId="166" fontId="1" fillId="0" borderId="9" xfId="160" applyNumberFormat="1" applyFont="1" applyFill="1" applyBorder="1" applyAlignment="1">
      <alignment horizontal="right" vertical="center"/>
    </xf>
    <xf numFmtId="166" fontId="48" fillId="0" borderId="9" xfId="159" applyNumberFormat="1" applyFont="1" applyFill="1" applyBorder="1" applyAlignment="1">
      <alignment horizontal="right" vertical="center"/>
    </xf>
    <xf numFmtId="0" fontId="8" fillId="0" borderId="3" xfId="2" applyFont="1" applyBorder="1" applyAlignment="1">
      <alignment horizontal="left" vertical="center"/>
    </xf>
    <xf numFmtId="0" fontId="8" fillId="0" borderId="4" xfId="2" applyFont="1" applyBorder="1" applyAlignment="1">
      <alignment horizontal="left" vertical="center"/>
    </xf>
    <xf numFmtId="0" fontId="8" fillId="0" borderId="5" xfId="2" applyFont="1" applyBorder="1" applyAlignment="1">
      <alignment horizontal="left" vertical="center"/>
    </xf>
    <xf numFmtId="0" fontId="8" fillId="0" borderId="7" xfId="2" applyFont="1" applyBorder="1" applyAlignment="1">
      <alignment horizontal="left" vertical="center"/>
    </xf>
    <xf numFmtId="0" fontId="8" fillId="0" borderId="2" xfId="2" applyFont="1" applyBorder="1" applyAlignment="1">
      <alignment horizontal="left" vertical="center"/>
    </xf>
    <xf numFmtId="0" fontId="8" fillId="0" borderId="8" xfId="2" applyFont="1" applyBorder="1" applyAlignment="1">
      <alignment horizontal="left" vertical="center"/>
    </xf>
    <xf numFmtId="0" fontId="8" fillId="0" borderId="0" xfId="1" applyFont="1" applyAlignment="1">
      <alignment horizontal="center"/>
    </xf>
    <xf numFmtId="0" fontId="11" fillId="0" borderId="0" xfId="1" applyFont="1" applyAlignment="1">
      <alignment horizontal="center"/>
    </xf>
    <xf numFmtId="16" fontId="15" fillId="0" borderId="0" xfId="1" applyNumberFormat="1" applyFont="1" applyAlignment="1">
      <alignment horizontal="center"/>
    </xf>
    <xf numFmtId="0" fontId="4" fillId="0" borderId="0" xfId="1" applyFont="1" applyAlignment="1">
      <alignment horizontal="center" wrapText="1"/>
    </xf>
    <xf numFmtId="0" fontId="4" fillId="0" borderId="10" xfId="1" applyFont="1" applyBorder="1" applyAlignment="1">
      <alignment horizontal="center"/>
    </xf>
    <xf numFmtId="0" fontId="4" fillId="0" borderId="6" xfId="1" applyFont="1" applyBorder="1" applyAlignment="1">
      <alignment horizontal="center"/>
    </xf>
    <xf numFmtId="0" fontId="4" fillId="0" borderId="11" xfId="1" applyFont="1" applyBorder="1" applyAlignment="1">
      <alignment horizontal="center"/>
    </xf>
    <xf numFmtId="4" fontId="2" fillId="0" borderId="4" xfId="1" applyNumberFormat="1" applyBorder="1" applyAlignment="1">
      <alignment horizontal="center"/>
    </xf>
    <xf numFmtId="4" fontId="2" fillId="0" borderId="19" xfId="1" applyNumberFormat="1" applyBorder="1" applyAlignment="1">
      <alignment horizontal="center"/>
    </xf>
    <xf numFmtId="0" fontId="3" fillId="6" borderId="9" xfId="142" applyFont="1" applyFill="1" applyBorder="1" applyAlignment="1">
      <alignment horizontal="center" vertical="center" wrapText="1"/>
    </xf>
    <xf numFmtId="0" fontId="4" fillId="6" borderId="9" xfId="145" applyFont="1" applyFill="1" applyBorder="1" applyAlignment="1">
      <alignment horizontal="center" vertical="center" wrapText="1"/>
    </xf>
    <xf numFmtId="0" fontId="3" fillId="7" borderId="9" xfId="142" applyFont="1" applyFill="1" applyBorder="1" applyAlignment="1">
      <alignment horizontal="center" vertical="center" wrapText="1"/>
    </xf>
    <xf numFmtId="0" fontId="3" fillId="6" borderId="9" xfId="145" applyFont="1" applyFill="1" applyBorder="1" applyAlignment="1">
      <alignment horizontal="center" vertical="center" wrapText="1"/>
    </xf>
    <xf numFmtId="0" fontId="3" fillId="6" borderId="9" xfId="142" applyFont="1" applyFill="1" applyBorder="1" applyAlignment="1">
      <alignment horizontal="center" vertical="center"/>
    </xf>
    <xf numFmtId="0" fontId="3" fillId="6" borderId="9" xfId="145" applyFont="1" applyFill="1" applyBorder="1" applyAlignment="1">
      <alignment horizontal="center" vertical="center"/>
    </xf>
    <xf numFmtId="0" fontId="33" fillId="6" borderId="12" xfId="142" applyFont="1" applyFill="1" applyBorder="1" applyAlignment="1">
      <alignment horizontal="center" vertical="center" wrapText="1"/>
    </xf>
    <xf numFmtId="0" fontId="33" fillId="6" borderId="18" xfId="142" applyFont="1" applyFill="1" applyBorder="1" applyAlignment="1">
      <alignment horizontal="center" vertical="center" wrapText="1"/>
    </xf>
    <xf numFmtId="0" fontId="3" fillId="6" borderId="12" xfId="142" applyFont="1" applyFill="1" applyBorder="1" applyAlignment="1">
      <alignment horizontal="center" vertical="center" wrapText="1"/>
    </xf>
    <xf numFmtId="0" fontId="3" fillId="6" borderId="18" xfId="142" applyFont="1" applyFill="1" applyBorder="1" applyAlignment="1">
      <alignment horizontal="center" vertical="center" wrapText="1"/>
    </xf>
    <xf numFmtId="0" fontId="33" fillId="6" borderId="10" xfId="142" applyFont="1" applyFill="1" applyBorder="1" applyAlignment="1">
      <alignment horizontal="center" vertical="center" wrapText="1"/>
    </xf>
    <xf numFmtId="0" fontId="33" fillId="6" borderId="6" xfId="142" applyFont="1" applyFill="1" applyBorder="1" applyAlignment="1">
      <alignment horizontal="center" vertical="center" wrapText="1"/>
    </xf>
    <xf numFmtId="0" fontId="33" fillId="6" borderId="11" xfId="142" applyFont="1" applyFill="1" applyBorder="1" applyAlignment="1">
      <alignment horizontal="center" vertical="center" wrapText="1"/>
    </xf>
    <xf numFmtId="0" fontId="3" fillId="7" borderId="9" xfId="142" applyFont="1" applyFill="1" applyBorder="1" applyAlignment="1">
      <alignment horizontal="center"/>
    </xf>
    <xf numFmtId="164" fontId="3" fillId="6" borderId="9" xfId="5" applyFont="1" applyFill="1" applyBorder="1" applyAlignment="1">
      <alignment horizontal="center" vertical="center"/>
    </xf>
    <xf numFmtId="0" fontId="33" fillId="6" borderId="9" xfId="142" applyFont="1" applyFill="1" applyBorder="1" applyAlignment="1">
      <alignment horizontal="center" vertical="center" wrapText="1"/>
    </xf>
    <xf numFmtId="0" fontId="3" fillId="6" borderId="12" xfId="142" applyFont="1" applyFill="1" applyBorder="1" applyAlignment="1">
      <alignment horizontal="center" vertical="center"/>
    </xf>
    <xf numFmtId="0" fontId="3" fillId="6" borderId="13" xfId="142" applyFont="1" applyFill="1" applyBorder="1" applyAlignment="1">
      <alignment horizontal="center" vertical="center"/>
    </xf>
    <xf numFmtId="0" fontId="3" fillId="6" borderId="18" xfId="142" applyFont="1" applyFill="1" applyBorder="1" applyAlignment="1">
      <alignment horizontal="center" vertical="center"/>
    </xf>
    <xf numFmtId="0" fontId="3" fillId="6" borderId="13" xfId="142" applyFont="1" applyFill="1" applyBorder="1" applyAlignment="1">
      <alignment horizontal="center" vertical="center" wrapText="1"/>
    </xf>
    <xf numFmtId="0" fontId="4" fillId="0" borderId="10" xfId="146" applyFont="1" applyBorder="1" applyAlignment="1">
      <alignment horizontal="center" vertical="center" wrapText="1"/>
    </xf>
    <xf numFmtId="0" fontId="4" fillId="0" borderId="6" xfId="146" applyFont="1" applyBorder="1" applyAlignment="1">
      <alignment horizontal="center" vertical="center" wrapText="1"/>
    </xf>
    <xf numFmtId="0" fontId="4" fillId="0" borderId="11" xfId="146" applyFont="1" applyBorder="1" applyAlignment="1">
      <alignment horizontal="center" vertical="center" wrapText="1"/>
    </xf>
    <xf numFmtId="0" fontId="4" fillId="10" borderId="41" xfId="146" applyFont="1" applyFill="1" applyBorder="1" applyAlignment="1">
      <alignment horizontal="center" wrapText="1"/>
    </xf>
    <xf numFmtId="0" fontId="4" fillId="10" borderId="42" xfId="146" applyFont="1" applyFill="1" applyBorder="1" applyAlignment="1">
      <alignment horizontal="center" wrapText="1"/>
    </xf>
    <xf numFmtId="0" fontId="4" fillId="10" borderId="43" xfId="146" applyFont="1" applyFill="1" applyBorder="1" applyAlignment="1">
      <alignment horizontal="center" wrapText="1"/>
    </xf>
    <xf numFmtId="0" fontId="43" fillId="0" borderId="31" xfId="146" applyFont="1" applyBorder="1" applyAlignment="1">
      <alignment horizontal="center"/>
    </xf>
    <xf numFmtId="0" fontId="43" fillId="0" borderId="32" xfId="146" applyFont="1" applyBorder="1" applyAlignment="1">
      <alignment horizontal="center"/>
    </xf>
    <xf numFmtId="0" fontId="44" fillId="10" borderId="0" xfId="143" applyFont="1" applyFill="1" applyAlignment="1">
      <alignment horizontal="center"/>
    </xf>
    <xf numFmtId="0" fontId="4" fillId="0" borderId="37" xfId="146" applyFont="1" applyBorder="1" applyAlignment="1">
      <alignment horizontal="center" vertical="center" wrapText="1"/>
    </xf>
    <xf numFmtId="0" fontId="4" fillId="0" borderId="38" xfId="146" applyFont="1" applyBorder="1" applyAlignment="1">
      <alignment horizontal="center" vertical="center" wrapText="1"/>
    </xf>
    <xf numFmtId="0" fontId="43" fillId="10" borderId="39" xfId="146" applyFont="1" applyFill="1" applyBorder="1" applyAlignment="1">
      <alignment horizontal="center" vertical="center"/>
    </xf>
  </cellXfs>
  <cellStyles count="161">
    <cellStyle name="0,0_x000d__x000a_NA_x000d__x000a_ 2" xfId="4" xr:uid="{00000000-0005-0000-0000-000000000000}"/>
    <cellStyle name="Comma [0] 12 7" xfId="147" xr:uid="{00000000-0005-0000-0000-000001000000}"/>
    <cellStyle name="Comma [0] 18" xfId="148" xr:uid="{00000000-0005-0000-0000-000002000000}"/>
    <cellStyle name="Comma [0] 2" xfId="5" xr:uid="{00000000-0005-0000-0000-000003000000}"/>
    <cellStyle name="Comma [0] 2 2" xfId="6" xr:uid="{00000000-0005-0000-0000-000004000000}"/>
    <cellStyle name="Comma [0] 2 2 2" xfId="7" xr:uid="{00000000-0005-0000-0000-000005000000}"/>
    <cellStyle name="Comma [0] 2 3" xfId="8" xr:uid="{00000000-0005-0000-0000-000006000000}"/>
    <cellStyle name="Comma [0] 2 4" xfId="9" xr:uid="{00000000-0005-0000-0000-000007000000}"/>
    <cellStyle name="Comma [0] 3" xfId="10" xr:uid="{00000000-0005-0000-0000-000008000000}"/>
    <cellStyle name="Comma [0] 4" xfId="11" xr:uid="{00000000-0005-0000-0000-000009000000}"/>
    <cellStyle name="Comma [0] 5" xfId="12" xr:uid="{00000000-0005-0000-0000-00000A000000}"/>
    <cellStyle name="Comma [0] 5 10" xfId="13" xr:uid="{00000000-0005-0000-0000-00000B000000}"/>
    <cellStyle name="Comma [0] 5 11" xfId="14" xr:uid="{00000000-0005-0000-0000-00000C000000}"/>
    <cellStyle name="Comma [0] 5 12" xfId="15" xr:uid="{00000000-0005-0000-0000-00000D000000}"/>
    <cellStyle name="Comma [0] 5 13" xfId="16" xr:uid="{00000000-0005-0000-0000-00000E000000}"/>
    <cellStyle name="Comma [0] 5 14" xfId="17" xr:uid="{00000000-0005-0000-0000-00000F000000}"/>
    <cellStyle name="Comma [0] 5 15" xfId="18" xr:uid="{00000000-0005-0000-0000-000010000000}"/>
    <cellStyle name="Comma [0] 5 2" xfId="19" xr:uid="{00000000-0005-0000-0000-000011000000}"/>
    <cellStyle name="Comma [0] 5 3" xfId="20" xr:uid="{00000000-0005-0000-0000-000012000000}"/>
    <cellStyle name="Comma [0] 5 4" xfId="21" xr:uid="{00000000-0005-0000-0000-000013000000}"/>
    <cellStyle name="Comma [0] 5 5" xfId="22" xr:uid="{00000000-0005-0000-0000-000014000000}"/>
    <cellStyle name="Comma [0] 5 6" xfId="23" xr:uid="{00000000-0005-0000-0000-000015000000}"/>
    <cellStyle name="Comma [0] 5 7" xfId="24" xr:uid="{00000000-0005-0000-0000-000016000000}"/>
    <cellStyle name="Comma [0] 5 8" xfId="25" xr:uid="{00000000-0005-0000-0000-000017000000}"/>
    <cellStyle name="Comma [0] 5 9" xfId="26" xr:uid="{00000000-0005-0000-0000-000018000000}"/>
    <cellStyle name="Comma [0] 6" xfId="149" xr:uid="{00000000-0005-0000-0000-000019000000}"/>
    <cellStyle name="Comma [0] 7" xfId="150" xr:uid="{00000000-0005-0000-0000-00001A000000}"/>
    <cellStyle name="Comma 10" xfId="27" xr:uid="{00000000-0005-0000-0000-00001B000000}"/>
    <cellStyle name="Comma 10 2" xfId="28" xr:uid="{00000000-0005-0000-0000-00001C000000}"/>
    <cellStyle name="Comma 11" xfId="159" xr:uid="{61283A0C-F633-4659-86CF-742B116A06EF}"/>
    <cellStyle name="Comma 12" xfId="151" xr:uid="{00000000-0005-0000-0000-00001D000000}"/>
    <cellStyle name="Comma 2" xfId="29" xr:uid="{00000000-0005-0000-0000-00001E000000}"/>
    <cellStyle name="Comma 2 10" xfId="30" xr:uid="{00000000-0005-0000-0000-00001F000000}"/>
    <cellStyle name="Comma 2 11" xfId="31" xr:uid="{00000000-0005-0000-0000-000020000000}"/>
    <cellStyle name="Comma 2 12" xfId="32" xr:uid="{00000000-0005-0000-0000-000021000000}"/>
    <cellStyle name="Comma 2 13" xfId="33" xr:uid="{00000000-0005-0000-0000-000022000000}"/>
    <cellStyle name="Comma 2 14" xfId="34" xr:uid="{00000000-0005-0000-0000-000023000000}"/>
    <cellStyle name="Comma 2 2" xfId="3" xr:uid="{00000000-0005-0000-0000-000024000000}"/>
    <cellStyle name="Comma 2 2 2" xfId="35" xr:uid="{00000000-0005-0000-0000-000025000000}"/>
    <cellStyle name="Comma 2 2 2 2" xfId="36" xr:uid="{00000000-0005-0000-0000-000026000000}"/>
    <cellStyle name="Comma 2 2 3" xfId="152" xr:uid="{00000000-0005-0000-0000-000027000000}"/>
    <cellStyle name="Comma 2 3" xfId="37" xr:uid="{00000000-0005-0000-0000-000028000000}"/>
    <cellStyle name="Comma 2 4" xfId="38" xr:uid="{00000000-0005-0000-0000-000029000000}"/>
    <cellStyle name="Comma 2 5" xfId="39" xr:uid="{00000000-0005-0000-0000-00002A000000}"/>
    <cellStyle name="Comma 2 6" xfId="40" xr:uid="{00000000-0005-0000-0000-00002B000000}"/>
    <cellStyle name="Comma 2 7" xfId="41" xr:uid="{00000000-0005-0000-0000-00002C000000}"/>
    <cellStyle name="Comma 2 8" xfId="42" xr:uid="{00000000-0005-0000-0000-00002D000000}"/>
    <cellStyle name="Comma 2 9" xfId="43" xr:uid="{00000000-0005-0000-0000-00002E000000}"/>
    <cellStyle name="Comma 3" xfId="44" xr:uid="{00000000-0005-0000-0000-00002F000000}"/>
    <cellStyle name="Comma 3 2" xfId="45" xr:uid="{00000000-0005-0000-0000-000030000000}"/>
    <cellStyle name="Comma 4" xfId="46" xr:uid="{00000000-0005-0000-0000-000031000000}"/>
    <cellStyle name="Comma 4 2" xfId="153" xr:uid="{00000000-0005-0000-0000-000032000000}"/>
    <cellStyle name="Comma 4 6" xfId="47" xr:uid="{00000000-0005-0000-0000-000033000000}"/>
    <cellStyle name="Comma 5" xfId="48" xr:uid="{00000000-0005-0000-0000-000034000000}"/>
    <cellStyle name="Comma 5 2" xfId="49" xr:uid="{00000000-0005-0000-0000-000035000000}"/>
    <cellStyle name="Comma 5 3" xfId="50" xr:uid="{00000000-0005-0000-0000-000036000000}"/>
    <cellStyle name="Comma 6" xfId="51" xr:uid="{00000000-0005-0000-0000-000037000000}"/>
    <cellStyle name="Comma 6 2" xfId="160" xr:uid="{C36FA522-05EA-4F6C-B6A8-5151C8C114AC}"/>
    <cellStyle name="et of modifications to convert Standard Water-Cooled Air Compressor to Air-Cooled Model 24 KT compressors." xfId="52" xr:uid="{00000000-0005-0000-0000-000038000000}"/>
    <cellStyle name="Grey" xfId="53" xr:uid="{00000000-0005-0000-0000-000039000000}"/>
    <cellStyle name="Input [yellow]" xfId="54" xr:uid="{00000000-0005-0000-0000-00003A000000}"/>
    <cellStyle name="Koma [0] 2" xfId="55" xr:uid="{00000000-0005-0000-0000-00003B000000}"/>
    <cellStyle name="Koma 2" xfId="56" xr:uid="{00000000-0005-0000-0000-00003C000000}"/>
    <cellStyle name="Koma 2 2" xfId="57" xr:uid="{00000000-0005-0000-0000-00003D000000}"/>
    <cellStyle name="Normal" xfId="0" builtinId="0"/>
    <cellStyle name="Normal - Style1" xfId="58" xr:uid="{00000000-0005-0000-0000-00003F000000}"/>
    <cellStyle name="Normal 10" xfId="59" xr:uid="{00000000-0005-0000-0000-000040000000}"/>
    <cellStyle name="Normal 10 2" xfId="60" xr:uid="{00000000-0005-0000-0000-000041000000}"/>
    <cellStyle name="Normal 11" xfId="61" xr:uid="{00000000-0005-0000-0000-000042000000}"/>
    <cellStyle name="Normal 11 2" xfId="154" xr:uid="{00000000-0005-0000-0000-000043000000}"/>
    <cellStyle name="Normal 12" xfId="62" xr:uid="{00000000-0005-0000-0000-000044000000}"/>
    <cellStyle name="Normal 12 2" xfId="155" xr:uid="{00000000-0005-0000-0000-000045000000}"/>
    <cellStyle name="Normal 13" xfId="63" xr:uid="{00000000-0005-0000-0000-000046000000}"/>
    <cellStyle name="Normal 14" xfId="64" xr:uid="{00000000-0005-0000-0000-000047000000}"/>
    <cellStyle name="Normal 15" xfId="65" xr:uid="{00000000-0005-0000-0000-000048000000}"/>
    <cellStyle name="Normal 16" xfId="66" xr:uid="{00000000-0005-0000-0000-000049000000}"/>
    <cellStyle name="Normal 17" xfId="67" xr:uid="{00000000-0005-0000-0000-00004A000000}"/>
    <cellStyle name="Normal 18" xfId="68" xr:uid="{00000000-0005-0000-0000-00004B000000}"/>
    <cellStyle name="Normal 19" xfId="69" xr:uid="{00000000-0005-0000-0000-00004C000000}"/>
    <cellStyle name="Normal 2" xfId="70" xr:uid="{00000000-0005-0000-0000-00004D000000}"/>
    <cellStyle name="Normal 2 10" xfId="71" xr:uid="{00000000-0005-0000-0000-00004E000000}"/>
    <cellStyle name="Normal 2 2" xfId="72" xr:uid="{00000000-0005-0000-0000-00004F000000}"/>
    <cellStyle name="Normal 2 2 2" xfId="73" xr:uid="{00000000-0005-0000-0000-000050000000}"/>
    <cellStyle name="Normal 2 29" xfId="74" xr:uid="{00000000-0005-0000-0000-000051000000}"/>
    <cellStyle name="Normal 2 3" xfId="75" xr:uid="{00000000-0005-0000-0000-000052000000}"/>
    <cellStyle name="Normal 2 3 2" xfId="76" xr:uid="{00000000-0005-0000-0000-000053000000}"/>
    <cellStyle name="Normal 2 3 3" xfId="77" xr:uid="{00000000-0005-0000-0000-000054000000}"/>
    <cellStyle name="Normal 2 4" xfId="78" xr:uid="{00000000-0005-0000-0000-000055000000}"/>
    <cellStyle name="Normal 2 4 2 2" xfId="79" xr:uid="{00000000-0005-0000-0000-000056000000}"/>
    <cellStyle name="Normal 2 5" xfId="80" xr:uid="{00000000-0005-0000-0000-000057000000}"/>
    <cellStyle name="Normal 2 6" xfId="156" xr:uid="{00000000-0005-0000-0000-000058000000}"/>
    <cellStyle name="Normal 2 9" xfId="81" xr:uid="{00000000-0005-0000-0000-000059000000}"/>
    <cellStyle name="Normal 2_Salary BHI MEI'13 (NANANG)" xfId="82" xr:uid="{00000000-0005-0000-0000-00005A000000}"/>
    <cellStyle name="Normal 20" xfId="83" xr:uid="{00000000-0005-0000-0000-00005B000000}"/>
    <cellStyle name="Normal 21" xfId="84" xr:uid="{00000000-0005-0000-0000-00005C000000}"/>
    <cellStyle name="Normal 22" xfId="85" xr:uid="{00000000-0005-0000-0000-00005D000000}"/>
    <cellStyle name="Normal 23" xfId="86" xr:uid="{00000000-0005-0000-0000-00005E000000}"/>
    <cellStyle name="Normal 24" xfId="87" xr:uid="{00000000-0005-0000-0000-00005F000000}"/>
    <cellStyle name="Normal 25" xfId="88" xr:uid="{00000000-0005-0000-0000-000060000000}"/>
    <cellStyle name="Normal 26" xfId="89" xr:uid="{00000000-0005-0000-0000-000061000000}"/>
    <cellStyle name="Normal 27" xfId="90" xr:uid="{00000000-0005-0000-0000-000062000000}"/>
    <cellStyle name="Normal 28" xfId="143" xr:uid="{00000000-0005-0000-0000-000063000000}"/>
    <cellStyle name="Normal 3" xfId="91" xr:uid="{00000000-0005-0000-0000-000064000000}"/>
    <cellStyle name="Normal 3 2" xfId="92" xr:uid="{00000000-0005-0000-0000-000065000000}"/>
    <cellStyle name="Normal 3 3" xfId="93" xr:uid="{00000000-0005-0000-0000-000066000000}"/>
    <cellStyle name="Normal 4" xfId="94" xr:uid="{00000000-0005-0000-0000-000067000000}"/>
    <cellStyle name="Normal 4 2" xfId="95" xr:uid="{00000000-0005-0000-0000-000068000000}"/>
    <cellStyle name="Normal 4 2 2" xfId="157" xr:uid="{00000000-0005-0000-0000-000069000000}"/>
    <cellStyle name="Normal 5" xfId="96" xr:uid="{00000000-0005-0000-0000-00006A000000}"/>
    <cellStyle name="Normal 6" xfId="97" xr:uid="{00000000-0005-0000-0000-00006B000000}"/>
    <cellStyle name="Normal 61" xfId="158" xr:uid="{00000000-0005-0000-0000-00006C000000}"/>
    <cellStyle name="Normal 7" xfId="98" xr:uid="{00000000-0005-0000-0000-00006D000000}"/>
    <cellStyle name="Normal 8" xfId="99" xr:uid="{00000000-0005-0000-0000-00006E000000}"/>
    <cellStyle name="Normal 9" xfId="100" xr:uid="{00000000-0005-0000-0000-00006F000000}"/>
    <cellStyle name="Normal_Billing summary 21 Agst-20 Sept2004 2" xfId="1" xr:uid="{00000000-0005-0000-0000-000070000000}"/>
    <cellStyle name="Normal_Billing summary 21 Agst-20 Sept2004 2 2" xfId="2" xr:uid="{00000000-0005-0000-0000-000071000000}"/>
    <cellStyle name="Normal_CRI-Bonus august" xfId="146" xr:uid="{00000000-0005-0000-0000-000072000000}"/>
    <cellStyle name="Normal_PT SI invoice-Sept2004" xfId="142" xr:uid="{00000000-0005-0000-0000-000073000000}"/>
    <cellStyle name="Normal_PT SI invoice-Sept2004 2" xfId="145" xr:uid="{00000000-0005-0000-0000-000074000000}"/>
    <cellStyle name="Note 2" xfId="101" xr:uid="{00000000-0005-0000-0000-000075000000}"/>
    <cellStyle name="Percent [2]" xfId="102" xr:uid="{00000000-0005-0000-0000-000076000000}"/>
    <cellStyle name="Percent [2] 10" xfId="103" xr:uid="{00000000-0005-0000-0000-000077000000}"/>
    <cellStyle name="Percent [2] 11" xfId="104" xr:uid="{00000000-0005-0000-0000-000078000000}"/>
    <cellStyle name="Percent [2] 12" xfId="105" xr:uid="{00000000-0005-0000-0000-000079000000}"/>
    <cellStyle name="Percent [2] 13" xfId="106" xr:uid="{00000000-0005-0000-0000-00007A000000}"/>
    <cellStyle name="Percent [2] 14" xfId="107" xr:uid="{00000000-0005-0000-0000-00007B000000}"/>
    <cellStyle name="Percent [2] 15" xfId="108" xr:uid="{00000000-0005-0000-0000-00007C000000}"/>
    <cellStyle name="Percent [2] 16" xfId="109" xr:uid="{00000000-0005-0000-0000-00007D000000}"/>
    <cellStyle name="Percent [2] 17" xfId="110" xr:uid="{00000000-0005-0000-0000-00007E000000}"/>
    <cellStyle name="Percent [2] 18" xfId="111" xr:uid="{00000000-0005-0000-0000-00007F000000}"/>
    <cellStyle name="Percent [2] 19" xfId="112" xr:uid="{00000000-0005-0000-0000-000080000000}"/>
    <cellStyle name="Percent [2] 2" xfId="113" xr:uid="{00000000-0005-0000-0000-000081000000}"/>
    <cellStyle name="Percent [2] 20" xfId="114" xr:uid="{00000000-0005-0000-0000-000082000000}"/>
    <cellStyle name="Percent [2] 21" xfId="115" xr:uid="{00000000-0005-0000-0000-000083000000}"/>
    <cellStyle name="Percent [2] 22" xfId="116" xr:uid="{00000000-0005-0000-0000-000084000000}"/>
    <cellStyle name="Percent [2] 23" xfId="117" xr:uid="{00000000-0005-0000-0000-000085000000}"/>
    <cellStyle name="Percent [2] 24" xfId="118" xr:uid="{00000000-0005-0000-0000-000086000000}"/>
    <cellStyle name="Percent [2] 25" xfId="119" xr:uid="{00000000-0005-0000-0000-000087000000}"/>
    <cellStyle name="Percent [2] 26" xfId="120" xr:uid="{00000000-0005-0000-0000-000088000000}"/>
    <cellStyle name="Percent [2] 27" xfId="121" xr:uid="{00000000-0005-0000-0000-000089000000}"/>
    <cellStyle name="Percent [2] 28" xfId="122" xr:uid="{00000000-0005-0000-0000-00008A000000}"/>
    <cellStyle name="Percent [2] 29" xfId="123" xr:uid="{00000000-0005-0000-0000-00008B000000}"/>
    <cellStyle name="Percent [2] 3" xfId="124" xr:uid="{00000000-0005-0000-0000-00008C000000}"/>
    <cellStyle name="Percent [2] 30" xfId="125" xr:uid="{00000000-0005-0000-0000-00008D000000}"/>
    <cellStyle name="Percent [2] 31" xfId="126" xr:uid="{00000000-0005-0000-0000-00008E000000}"/>
    <cellStyle name="Percent [2] 32" xfId="127" xr:uid="{00000000-0005-0000-0000-00008F000000}"/>
    <cellStyle name="Percent [2] 33" xfId="128" xr:uid="{00000000-0005-0000-0000-000090000000}"/>
    <cellStyle name="Percent [2] 34" xfId="129" xr:uid="{00000000-0005-0000-0000-000091000000}"/>
    <cellStyle name="Percent [2] 35" xfId="130" xr:uid="{00000000-0005-0000-0000-000092000000}"/>
    <cellStyle name="Percent [2] 36" xfId="131" xr:uid="{00000000-0005-0000-0000-000093000000}"/>
    <cellStyle name="Percent [2] 37" xfId="132" xr:uid="{00000000-0005-0000-0000-000094000000}"/>
    <cellStyle name="Percent [2] 38" xfId="133" xr:uid="{00000000-0005-0000-0000-000095000000}"/>
    <cellStyle name="Percent [2] 4" xfId="134" xr:uid="{00000000-0005-0000-0000-000096000000}"/>
    <cellStyle name="Percent [2] 5" xfId="135" xr:uid="{00000000-0005-0000-0000-000097000000}"/>
    <cellStyle name="Percent [2] 6" xfId="136" xr:uid="{00000000-0005-0000-0000-000098000000}"/>
    <cellStyle name="Percent [2] 7" xfId="137" xr:uid="{00000000-0005-0000-0000-000099000000}"/>
    <cellStyle name="Percent [2] 8" xfId="138" xr:uid="{00000000-0005-0000-0000-00009A000000}"/>
    <cellStyle name="Percent [2] 9" xfId="139" xr:uid="{00000000-0005-0000-0000-00009B000000}"/>
    <cellStyle name="Percent 2" xfId="140" xr:uid="{00000000-0005-0000-0000-00009C000000}"/>
    <cellStyle name="Percent 3" xfId="144" xr:uid="{00000000-0005-0000-0000-00009D000000}"/>
    <cellStyle name="Style 1" xfId="141" xr:uid="{00000000-0005-0000-0000-00009E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externalLink" Target="externalLinks/externalLink8.xml"/><Relationship Id="rId18" Type="http://schemas.openxmlformats.org/officeDocument/2006/relationships/externalLink" Target="externalLinks/externalLink13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externalLink" Target="externalLinks/externalLink2.xml"/><Relationship Id="rId12" Type="http://schemas.openxmlformats.org/officeDocument/2006/relationships/externalLink" Target="externalLinks/externalLink7.xml"/><Relationship Id="rId17" Type="http://schemas.openxmlformats.org/officeDocument/2006/relationships/externalLink" Target="externalLinks/externalLink1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1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0.xml"/><Relationship Id="rId23" Type="http://schemas.openxmlformats.org/officeDocument/2006/relationships/calcChain" Target="calcChain.xml"/><Relationship Id="rId10" Type="http://schemas.openxmlformats.org/officeDocument/2006/relationships/externalLink" Target="externalLinks/externalLink5.xml"/><Relationship Id="rId19" Type="http://schemas.openxmlformats.org/officeDocument/2006/relationships/externalLink" Target="externalLinks/externalLink1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externalLink" Target="externalLinks/externalLink9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114300</xdr:rowOff>
    </xdr:from>
    <xdr:to>
      <xdr:col>1</xdr:col>
      <xdr:colOff>688467</xdr:colOff>
      <xdr:row>5</xdr:row>
      <xdr:rowOff>0</xdr:rowOff>
    </xdr:to>
    <xdr:pic>
      <xdr:nvPicPr>
        <xdr:cNvPr id="2" name="Picture 18">
          <a:extLst>
            <a:ext uri="{FF2B5EF4-FFF2-40B4-BE49-F238E27FC236}">
              <a16:creationId xmlns:a16="http://schemas.microsoft.com/office/drawing/2014/main" id="{00000000-0008-0000-0000-000007001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725" y="114300"/>
          <a:ext cx="955167" cy="7810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114300</xdr:rowOff>
    </xdr:from>
    <xdr:to>
      <xdr:col>1</xdr:col>
      <xdr:colOff>688467</xdr:colOff>
      <xdr:row>5</xdr:row>
      <xdr:rowOff>0</xdr:rowOff>
    </xdr:to>
    <xdr:pic>
      <xdr:nvPicPr>
        <xdr:cNvPr id="2" name="Picture 18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725" y="114300"/>
          <a:ext cx="955167" cy="7810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734786</xdr:colOff>
      <xdr:row>47</xdr:row>
      <xdr:rowOff>90714</xdr:rowOff>
    </xdr:from>
    <xdr:to>
      <xdr:col>14</xdr:col>
      <xdr:colOff>1877185</xdr:colOff>
      <xdr:row>54</xdr:row>
      <xdr:rowOff>162316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7B227D5-D2DA-4BE5-B7BC-2898276434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96072" y="8908143"/>
          <a:ext cx="2294470" cy="126903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254001</xdr:colOff>
      <xdr:row>0</xdr:row>
      <xdr:rowOff>31750</xdr:rowOff>
    </xdr:from>
    <xdr:to>
      <xdr:col>3</xdr:col>
      <xdr:colOff>1157411</xdr:colOff>
      <xdr:row>3</xdr:row>
      <xdr:rowOff>216847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2962CC6-B89A-483A-BD76-B3BD90A9B2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07584" y="31750"/>
          <a:ext cx="903410" cy="8835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halliburton\My%20Documents\invoice\PFMS\DESJAN2000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PCWDRHRD004\Users\DoerI\Salary\Marissa\INVOICE-HALLIBURTON\DOCUME~1\teknisi\LOCALS~1\Temp\halliburton\DATA\MANPOWER\THRK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nana/baker/2013/Documents%20and%20Settings/Administrator/Local%20Settings/Temp/WWDR/salary/DATA%20SPC/Schlumberger/Salary/Marissa/INVOICE-HALLIBURTON/DOCUME~1/teknisi/LOCALS~1/Temp/halliburton/DATA/MANPOWER/THRK.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SLB%20Project/PI%20SEPT%2023/PO/SUM%20VAR%20SEPTEMBER%202023%20-%201-31%20AUGUST%202023%20WIT-Well%20Integrity.xlsx" TargetMode="External"/></Relationships>
</file>

<file path=xl/externalLinks/_rels/externalLink1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PC\AppData\Roaming\Microsoft\AddIns\Spellnumber.xlam" TargetMode="External"/><Relationship Id="rId1" Type="http://schemas.openxmlformats.org/officeDocument/2006/relationships/externalLinkPath" Target="file:///C:\Users\SPC\AppData\Roaming\Microsoft\AddIns\Spellnumber.xlam" TargetMode="External"/></Relationships>
</file>

<file path=xl/externalLinks/_rels/externalLink1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SLB\10%20Okt%2025\10.%20PTSI%20SLB%20Salary%20102025%20Duri-Individual%20Contract%20+%20PPH21.xlsx" TargetMode="External"/><Relationship Id="rId1" Type="http://schemas.openxmlformats.org/officeDocument/2006/relationships/externalLinkPath" Target="/SLB/10%20Okt%2025/10.%20PTSI%20SLB%20Salary%20102025%20Duri-Individual%20Contract%20+%20PPH2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nana/baker/2013/Documents%20and%20Settings/Administrator/Local%20Settings/Temp/WWDR/salary/DATA%20SPC/Schlumberger/Salary/DOCUME~1/teknisi/LOCALS~1/Temp/halliburton/My%20Documents/invoice/PFMS/DESJAN200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invoice/SCLUMBERGER/halliburton/DATA/MANPOWER/THRK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PCWDRHRD004\Users\Marissa\INVOICE-HALLIBURTON\DOCUME~1\teknisi\LOCALS~1\Temp\halliburton\DATA\MANPOWER\THRK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Marissa/INVOICE-HALLIBURTON/DOCUME~1/teknisi/LOCALS~1/Temp/halliburton/DATA/MANPOWER/THRK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halliburton\My%20Documents\invoice\PFMS\REGJULY200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IN7-PC\invoice\HALLIBURTON\Documents%20and%20Settings\wlsx601\Local%20Settings\Temp\Temporary%20Directory%201%20for%20PTSI%20invoice-April03.zip\My%20Documents\invoice\PFMS\REGJULY200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nana/baker/2013/Documents%20and%20Settings/Administrator/Local%20Settings/Temp/WWDR/salary/DATA%20SPC/Schlumberger/Salary/DOCUME~1/teknisi/LOCALS~1/Temp/halliburton/My%20Documents/invoice/PFMS/REGJULY2000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IN7-PC\DoerI\Salary\DOCUME~1\teknisi\LOCALS~1\Temp\halliburton\My%20Documents\invoice\PFMS\REGJULY200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ARGATOOLS&amp;VEHILCES"/>
      <sheetName val="T_TOOLS (2)"/>
      <sheetName val="REGPERSONNELS"/>
      <sheetName val="COVERREIMBURSE"/>
      <sheetName val="COVERREGPERSON"/>
      <sheetName val="COVERREGTOOLS"/>
      <sheetName val="REGTOOLS"/>
      <sheetName val="AMTFAC"/>
      <sheetName val="FMTFAC"/>
      <sheetName val="FMTBT"/>
      <sheetName val="FMTWW"/>
      <sheetName val="T_TOOLS"/>
      <sheetName val="CENTERMANPOWER"/>
      <sheetName val="CENTERTOOLS"/>
      <sheetName val="DESWW"/>
      <sheetName val="DESFMT"/>
      <sheetName val="DESAMT"/>
      <sheetName val="DESB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PPH21"/>
      <sheetName val="THRK-PAJAK"/>
      <sheetName val="UPAH"/>
      <sheetName val="ESTTHRK"/>
      <sheetName val="SUM"/>
      <sheetName val="THRK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"/>
      <sheetName val="REKAP"/>
      <sheetName val="staff"/>
      <sheetName val="nonstaf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PPH21"/>
      <sheetName val="THRK-PAJAK"/>
      <sheetName val="UPAH"/>
      <sheetName val="ESTTHRK"/>
      <sheetName val="SUM"/>
      <sheetName val="THRK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"/>
      <sheetName val="REKAP"/>
      <sheetName val="staff"/>
      <sheetName val="nonstaf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INVOICE"/>
      <sheetName val="summary"/>
      <sheetName val="sum"/>
      <sheetName val="COVER PI"/>
      <sheetName val="FAK.PJK DAS (1)"/>
      <sheetName val="BillingSummary (2)"/>
      <sheetName val="BONUS DAS (2)"/>
    </sheetNames>
    <sheetDataSet>
      <sheetData sheetId="0"/>
      <sheetData sheetId="1"/>
      <sheetData sheetId="2">
        <row r="6">
          <cell r="D6">
            <v>306064600</v>
          </cell>
        </row>
      </sheetData>
      <sheetData sheetId="3"/>
      <sheetData sheetId="4"/>
      <sheetData sheetId="5">
        <row r="33">
          <cell r="FD33">
            <v>11345950</v>
          </cell>
        </row>
      </sheetData>
      <sheetData sheetId="6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</sheetNames>
    <definedNames>
      <definedName name="SpellNumber"/>
    </definedNames>
    <sheetDataSet>
      <sheetData sheetId="0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ayroll-domestic(CSV)"/>
      <sheetName val="TER"/>
      <sheetName val="HSBC"/>
      <sheetName val="Jurnal"/>
      <sheetName val="PV SCHL IC"/>
      <sheetName val="BillingSummary (Journal)"/>
      <sheetName val="Sheet2"/>
      <sheetName val="BONUS GOP"/>
      <sheetName val="BillingSummary"/>
      <sheetName val="Sheet1"/>
      <sheetName val="REKAP 1THN"/>
      <sheetName val="PAYROLL DAS"/>
      <sheetName val="PPH 21 TER"/>
      <sheetName val="BONUS DENI PB"/>
      <sheetName val="TS DAS"/>
      <sheetName val="OT MIPC"/>
      <sheetName val="BONUS DD SPECIALIST"/>
      <sheetName val="OT DAS"/>
      <sheetName val="BONUS KHAIRUNNAS"/>
      <sheetName val="BONUS DAS"/>
      <sheetName val="SUMMARY RECHARGE GO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2">
          <cell r="C2" t="str">
            <v>PERIOD : OKTOBER 2025</v>
          </cell>
        </row>
        <row r="3">
          <cell r="C3" t="str">
            <v>PERIODE TIMESHEET : 1 - 30 SEPTEMBER 2025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ARGATOOLS&amp;VEHILCES"/>
      <sheetName val="T_TOOLS (2)"/>
      <sheetName val="REGPERSONNELS"/>
      <sheetName val="COVERREIMBURSE"/>
      <sheetName val="COVERREGPERSON"/>
      <sheetName val="COVERREGTOOLS"/>
      <sheetName val="REGTOOLS"/>
      <sheetName val="AMTFAC"/>
      <sheetName val="FMTFAC"/>
      <sheetName val="FMTBT"/>
      <sheetName val="FMTWW"/>
      <sheetName val="T_TOOLS"/>
      <sheetName val="CENTERMANPOWER"/>
      <sheetName val="CENTERTOOLS"/>
      <sheetName val="DESWW"/>
      <sheetName val="DESFMT"/>
      <sheetName val="DESAMT"/>
      <sheetName val="DESB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PPH21"/>
      <sheetName val="THRK-PAJAK"/>
      <sheetName val="UPAH"/>
      <sheetName val="ESTTHRK"/>
      <sheetName val="SUM"/>
      <sheetName val="THRK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"/>
      <sheetName val="REKAP"/>
      <sheetName val="staff"/>
      <sheetName val="nonstaf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PPH21"/>
      <sheetName val="THRK-PAJAK"/>
      <sheetName val="UPAH"/>
      <sheetName val="ESTTHRK"/>
      <sheetName val="SUM"/>
      <sheetName val="THRK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"/>
      <sheetName val="REKAP"/>
      <sheetName val="staff"/>
      <sheetName val="nonstaf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PPH21"/>
      <sheetName val="THRK-PAJAK"/>
      <sheetName val="UPAH"/>
      <sheetName val="ESTTHRK"/>
      <sheetName val="SUM"/>
      <sheetName val="THRK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"/>
      <sheetName val="REKAP"/>
      <sheetName val="staff"/>
      <sheetName val="nonstaf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REGPERSON"/>
      <sheetName val="COVERREGTOOLS"/>
      <sheetName val="REGTOOLS"/>
      <sheetName val="FMTFAC"/>
      <sheetName val="AMTFAC"/>
      <sheetName val="FMTBT"/>
      <sheetName val="FMTWW"/>
      <sheetName val="T_TOOLS"/>
      <sheetName val="CENTERTTTT"/>
      <sheetName val="CENTERMANPOWER"/>
      <sheetName val="CENTERTOOLS"/>
      <sheetName val="REGPERSONNELS"/>
      <sheetName val="Sheet1"/>
      <sheetName val="DESWW"/>
      <sheetName val="DESFMT"/>
      <sheetName val="DESAMT"/>
      <sheetName val="DESB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REGPERSON"/>
      <sheetName val="COVERREGTOOLS"/>
      <sheetName val="REGTOOLS"/>
      <sheetName val="FMTFAC"/>
      <sheetName val="AMTFAC"/>
      <sheetName val="FMTBT"/>
      <sheetName val="FMTWW"/>
      <sheetName val="T_TOOLS"/>
      <sheetName val="CENTERTTTT"/>
      <sheetName val="CENTERMANPOWER"/>
      <sheetName val="CENTERTOOLS"/>
      <sheetName val="REGPERSONNELS"/>
      <sheetName val="Sheet1"/>
      <sheetName val="DESWW"/>
      <sheetName val="DESFMT"/>
      <sheetName val="DESAMT"/>
      <sheetName val="DESB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REGPERSON"/>
      <sheetName val="COVERREGTOOLS"/>
      <sheetName val="REGTOOLS"/>
      <sheetName val="FMTFAC"/>
      <sheetName val="AMTFAC"/>
      <sheetName val="FMTBT"/>
      <sheetName val="FMTWW"/>
      <sheetName val="T_TOOLS"/>
      <sheetName val="CENTERTTTT"/>
      <sheetName val="CENTERMANPOWER"/>
      <sheetName val="CENTERTOOLS"/>
      <sheetName val="REGPERSONNELS"/>
      <sheetName val="Sheet1"/>
      <sheetName val="DESWW"/>
      <sheetName val="DESFMT"/>
      <sheetName val="DESAMT"/>
      <sheetName val="DESB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REGPERSON"/>
      <sheetName val="COVERREGTOOLS"/>
      <sheetName val="REGTOOLS"/>
      <sheetName val="FMTFAC"/>
      <sheetName val="AMTFAC"/>
      <sheetName val="FMTBT"/>
      <sheetName val="FMTWW"/>
      <sheetName val="T_TOOLS"/>
      <sheetName val="CENTERTTTT"/>
      <sheetName val="CENTERMANPOWER"/>
      <sheetName val="CENTERTOOLS"/>
      <sheetName val="REGPERSONNELS"/>
      <sheetName val="Sheet1"/>
      <sheetName val="DESWW"/>
      <sheetName val="DESFMT"/>
      <sheetName val="DESAMT"/>
      <sheetName val="DESB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  <pageSetUpPr fitToPage="1"/>
  </sheetPr>
  <dimension ref="A2:R64"/>
  <sheetViews>
    <sheetView showGridLines="0" view="pageBreakPreview" topLeftCell="A21" zoomScale="70" zoomScaleNormal="85" zoomScaleSheetLayoutView="70" workbookViewId="0">
      <selection activeCell="E36" sqref="E36"/>
    </sheetView>
  </sheetViews>
  <sheetFormatPr defaultColWidth="9.1796875" defaultRowHeight="12.5"/>
  <cols>
    <col min="1" max="1" width="5.26953125" style="1" customWidth="1"/>
    <col min="2" max="2" width="11.7265625" style="1" customWidth="1"/>
    <col min="3" max="3" width="9.81640625" style="1" customWidth="1"/>
    <col min="4" max="4" width="11" style="1" customWidth="1"/>
    <col min="5" max="5" width="45.1796875" style="1" customWidth="1"/>
    <col min="6" max="6" width="14.1796875" style="1" hidden="1" customWidth="1"/>
    <col min="7" max="7" width="10.453125" style="1" hidden="1" customWidth="1"/>
    <col min="8" max="8" width="13.26953125" style="1" hidden="1" customWidth="1"/>
    <col min="9" max="9" width="15.1796875" style="1" bestFit="1" customWidth="1"/>
    <col min="10" max="10" width="15.1796875" style="1" customWidth="1"/>
    <col min="11" max="11" width="11.1796875" style="1" hidden="1" customWidth="1"/>
    <col min="12" max="12" width="14.453125" style="1" customWidth="1"/>
    <col min="13" max="13" width="9.54296875" style="1" customWidth="1"/>
    <col min="14" max="14" width="16.453125" style="1" bestFit="1" customWidth="1"/>
    <col min="15" max="15" width="33.1796875" style="1" customWidth="1"/>
    <col min="16" max="16" width="18.81640625" style="1" customWidth="1"/>
    <col min="17" max="17" width="10.81640625" style="1" bestFit="1" customWidth="1"/>
    <col min="18" max="18" width="17.54296875" style="1" bestFit="1" customWidth="1"/>
    <col min="19" max="16384" width="9.1796875" style="1"/>
  </cols>
  <sheetData>
    <row r="2" spans="1:17" ht="15.5">
      <c r="C2" s="2" t="s">
        <v>0</v>
      </c>
      <c r="O2" s="3" t="s">
        <v>1</v>
      </c>
      <c r="P2" s="4"/>
    </row>
    <row r="3" spans="1:17">
      <c r="C3" s="1" t="s">
        <v>2</v>
      </c>
    </row>
    <row r="4" spans="1:17" ht="15.5">
      <c r="C4" s="1" t="s">
        <v>3</v>
      </c>
      <c r="N4" s="5"/>
      <c r="O4" s="6"/>
    </row>
    <row r="5" spans="1:17" ht="14">
      <c r="C5" s="1" t="s">
        <v>4</v>
      </c>
      <c r="L5" s="7"/>
      <c r="N5" s="5"/>
      <c r="O5" s="7"/>
    </row>
    <row r="6" spans="1:17" ht="14">
      <c r="C6" s="1" t="s">
        <v>5</v>
      </c>
      <c r="L6" s="7"/>
      <c r="N6" s="5"/>
    </row>
    <row r="7" spans="1:17" ht="18">
      <c r="A7" s="330" t="s">
        <v>6</v>
      </c>
      <c r="B7" s="330"/>
      <c r="C7" s="1" t="s">
        <v>7</v>
      </c>
      <c r="L7" s="5"/>
      <c r="N7" s="5"/>
      <c r="O7" s="8"/>
    </row>
    <row r="8" spans="1:17" ht="15.5">
      <c r="C8" s="1" t="s">
        <v>8</v>
      </c>
      <c r="N8" s="9"/>
      <c r="O8" s="5"/>
    </row>
    <row r="9" spans="1:17" ht="15.5">
      <c r="N9" s="9"/>
      <c r="O9" s="5"/>
    </row>
    <row r="10" spans="1:17" ht="15.5">
      <c r="N10" s="9"/>
      <c r="O10" s="5"/>
    </row>
    <row r="11" spans="1:17" ht="23">
      <c r="A11" s="331" t="s">
        <v>9</v>
      </c>
      <c r="B11" s="331"/>
      <c r="C11" s="331"/>
      <c r="D11" s="331"/>
      <c r="E11" s="331"/>
      <c r="F11" s="331"/>
      <c r="G11" s="331"/>
      <c r="H11" s="331"/>
      <c r="I11" s="331"/>
      <c r="J11" s="331"/>
      <c r="K11" s="331"/>
      <c r="L11" s="331"/>
      <c r="M11" s="331"/>
      <c r="N11" s="331"/>
      <c r="O11" s="331"/>
    </row>
    <row r="12" spans="1:17" s="13" customFormat="1" ht="15.5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1" t="s">
        <v>10</v>
      </c>
      <c r="N12" s="10"/>
      <c r="O12" s="12"/>
    </row>
    <row r="13" spans="1:17" ht="17.5">
      <c r="A13" s="14"/>
      <c r="B13" s="14"/>
      <c r="C13" s="14"/>
      <c r="D13" s="14"/>
      <c r="E13" s="14"/>
      <c r="K13" s="5"/>
      <c r="M13" s="5"/>
      <c r="O13" s="8"/>
    </row>
    <row r="14" spans="1:17" ht="15.5">
      <c r="A14" s="15"/>
      <c r="B14" s="16"/>
      <c r="C14" s="16"/>
      <c r="D14" s="16"/>
      <c r="E14" s="17"/>
      <c r="K14" s="5"/>
      <c r="M14" s="1" t="s">
        <v>11</v>
      </c>
      <c r="O14" s="18" t="s">
        <v>12</v>
      </c>
    </row>
    <row r="15" spans="1:17" ht="14">
      <c r="A15" s="332" t="s">
        <v>13</v>
      </c>
      <c r="B15" s="332"/>
      <c r="C15" s="332"/>
      <c r="D15" s="332"/>
      <c r="E15" s="332"/>
      <c r="F15" s="19"/>
      <c r="G15" s="19"/>
      <c r="H15" s="19"/>
      <c r="I15" s="19"/>
      <c r="J15" s="19"/>
      <c r="K15" s="19"/>
      <c r="M15" s="1" t="s">
        <v>14</v>
      </c>
      <c r="O15" s="20" t="s">
        <v>15</v>
      </c>
      <c r="Q15" s="1" t="s">
        <v>77</v>
      </c>
    </row>
    <row r="16" spans="1:17" ht="12.75" customHeight="1">
      <c r="A16" s="333" t="s">
        <v>16</v>
      </c>
      <c r="B16" s="333"/>
      <c r="C16" s="333"/>
      <c r="D16" s="333"/>
      <c r="E16" s="333"/>
      <c r="F16" s="21"/>
      <c r="G16" s="21"/>
      <c r="H16" s="21"/>
      <c r="I16" s="21"/>
      <c r="J16" s="21"/>
      <c r="K16" s="21"/>
      <c r="M16" s="1" t="s">
        <v>17</v>
      </c>
      <c r="O16" s="20" t="str">
        <f ca="1">Q22</f>
        <v>: 27 October 2025</v>
      </c>
    </row>
    <row r="17" spans="1:18" ht="13">
      <c r="A17" s="333"/>
      <c r="B17" s="333"/>
      <c r="C17" s="333"/>
      <c r="D17" s="333"/>
      <c r="E17" s="333"/>
      <c r="F17" s="21"/>
      <c r="G17" s="21"/>
      <c r="H17" s="21"/>
      <c r="I17" s="21"/>
      <c r="J17" s="21"/>
      <c r="K17" s="21"/>
      <c r="M17" s="1" t="s">
        <v>18</v>
      </c>
      <c r="O17" s="22" t="s">
        <v>19</v>
      </c>
      <c r="Q17" s="107">
        <f ca="1">NOW()</f>
        <v>45957.680116435185</v>
      </c>
    </row>
    <row r="18" spans="1:18" ht="13">
      <c r="A18" s="23"/>
      <c r="B18" s="14"/>
      <c r="C18" s="14"/>
      <c r="D18" s="14"/>
      <c r="E18" s="24"/>
      <c r="M18" s="1" t="s">
        <v>20</v>
      </c>
      <c r="O18" s="25" t="s">
        <v>21</v>
      </c>
    </row>
    <row r="19" spans="1:18" ht="13">
      <c r="M19" s="1" t="s">
        <v>22</v>
      </c>
      <c r="O19" s="26" t="str">
        <f ca="1">Q23</f>
        <v>: OCTOBER 2025</v>
      </c>
      <c r="Q19" s="1" t="str">
        <f ca="1">TEXT(Q17,"DD MMMM YYYY")</f>
        <v>27 October 2025</v>
      </c>
    </row>
    <row r="20" spans="1:18" ht="13">
      <c r="O20" s="4"/>
      <c r="Q20" s="1" t="str">
        <f ca="1">UPPER(TEXT(Q17,"MMMM YYYY"))</f>
        <v>OCTOBER 2025</v>
      </c>
    </row>
    <row r="21" spans="1:18" ht="13">
      <c r="O21" s="4"/>
    </row>
    <row r="22" spans="1:18" ht="13">
      <c r="A22" s="1" t="s">
        <v>23</v>
      </c>
      <c r="M22" s="4"/>
      <c r="N22" s="27"/>
      <c r="O22" s="4"/>
      <c r="Q22" s="1" t="str">
        <f ca="1">CONCATENATE(Q15,Q19)</f>
        <v>: 27 October 2025</v>
      </c>
    </row>
    <row r="23" spans="1:18" ht="13">
      <c r="A23" s="1" t="s">
        <v>24</v>
      </c>
      <c r="C23" s="28" t="s">
        <v>25</v>
      </c>
      <c r="D23" s="14"/>
      <c r="E23" s="14"/>
      <c r="M23" s="29" t="s">
        <v>26</v>
      </c>
      <c r="N23" s="4"/>
      <c r="O23" s="27"/>
      <c r="Q23" s="1" t="str">
        <f ca="1">CONCATENATE(Q15,Q20)</f>
        <v>: OCTOBER 2025</v>
      </c>
    </row>
    <row r="24" spans="1:18" ht="18.75" customHeight="1"/>
    <row r="25" spans="1:18" ht="13">
      <c r="A25" s="30" t="s">
        <v>27</v>
      </c>
      <c r="B25" s="31" t="s">
        <v>28</v>
      </c>
      <c r="C25" s="334" t="s">
        <v>29</v>
      </c>
      <c r="D25" s="335"/>
      <c r="E25" s="336"/>
      <c r="F25" s="32" t="s">
        <v>30</v>
      </c>
      <c r="G25" s="32" t="s">
        <v>31</v>
      </c>
      <c r="H25" s="32" t="s">
        <v>32</v>
      </c>
      <c r="I25" s="32" t="s">
        <v>33</v>
      </c>
      <c r="J25" s="32" t="s">
        <v>34</v>
      </c>
      <c r="K25" s="30"/>
      <c r="L25" s="30" t="s">
        <v>35</v>
      </c>
      <c r="M25" s="30" t="s">
        <v>36</v>
      </c>
      <c r="N25" s="30" t="s">
        <v>37</v>
      </c>
      <c r="O25" s="30" t="s">
        <v>38</v>
      </c>
    </row>
    <row r="26" spans="1:18">
      <c r="A26" s="33"/>
      <c r="B26" s="15"/>
      <c r="C26" s="15" t="s">
        <v>39</v>
      </c>
      <c r="D26" s="16"/>
      <c r="E26" s="17"/>
      <c r="F26" s="17"/>
      <c r="G26" s="17"/>
      <c r="H26" s="17"/>
      <c r="I26" s="17"/>
      <c r="J26" s="17"/>
      <c r="K26" s="17"/>
      <c r="L26" s="33"/>
      <c r="M26" s="33"/>
      <c r="N26" s="33"/>
      <c r="O26" s="34" t="s">
        <v>40</v>
      </c>
    </row>
    <row r="27" spans="1:18" ht="15.5">
      <c r="A27" s="35"/>
      <c r="B27" s="36"/>
      <c r="C27" s="37"/>
      <c r="E27" s="38"/>
      <c r="F27" s="38"/>
      <c r="G27" s="38"/>
      <c r="H27" s="38"/>
      <c r="I27" s="38"/>
      <c r="J27" s="38"/>
      <c r="K27" s="38"/>
      <c r="L27" s="39"/>
      <c r="M27" s="39"/>
      <c r="N27" s="40"/>
      <c r="O27" s="41"/>
      <c r="P27" s="42"/>
      <c r="Q27" s="42"/>
    </row>
    <row r="28" spans="1:18" s="13" customFormat="1" ht="15.5">
      <c r="A28" s="43">
        <v>1</v>
      </c>
      <c r="B28" s="44" t="s">
        <v>6</v>
      </c>
      <c r="C28" s="45" t="s">
        <v>239</v>
      </c>
      <c r="E28" s="46"/>
      <c r="F28" s="47"/>
      <c r="G28" s="47" t="s">
        <v>41</v>
      </c>
      <c r="H28" s="47"/>
      <c r="I28" s="48"/>
      <c r="J28" s="48"/>
      <c r="K28" s="47"/>
      <c r="L28" s="49" t="s">
        <v>175</v>
      </c>
      <c r="M28" s="49">
        <v>1</v>
      </c>
      <c r="N28" s="50">
        <f>BillingSummary!FR16</f>
        <v>261844900</v>
      </c>
      <c r="O28" s="51">
        <f>N28*M28</f>
        <v>261844900</v>
      </c>
      <c r="P28" s="52">
        <f>O28-[12]sum!D6</f>
        <v>-44219700</v>
      </c>
      <c r="Q28" s="52" t="b">
        <f>O28=P28</f>
        <v>0</v>
      </c>
      <c r="R28" s="53">
        <f>P28-O28</f>
        <v>-306064600</v>
      </c>
    </row>
    <row r="29" spans="1:18" s="13" customFormat="1" ht="15.5">
      <c r="A29" s="43"/>
      <c r="B29" s="44"/>
      <c r="C29" s="54" t="s">
        <v>198</v>
      </c>
      <c r="E29" s="46"/>
      <c r="F29" s="46"/>
      <c r="G29" s="46"/>
      <c r="H29" s="46"/>
      <c r="I29" s="46"/>
      <c r="J29" s="46"/>
      <c r="K29" s="47"/>
      <c r="L29" s="49"/>
      <c r="M29" s="49"/>
      <c r="N29" s="55"/>
      <c r="O29" s="56"/>
      <c r="P29" s="52"/>
      <c r="Q29" s="52"/>
    </row>
    <row r="30" spans="1:18" s="13" customFormat="1" ht="15.5">
      <c r="A30" s="43"/>
      <c r="B30" s="44"/>
      <c r="C30" s="57" t="s">
        <v>42</v>
      </c>
      <c r="E30" s="46"/>
      <c r="F30" s="46"/>
      <c r="G30" s="46"/>
      <c r="H30" s="46"/>
      <c r="I30" s="46"/>
      <c r="J30" s="46"/>
      <c r="K30" s="47"/>
      <c r="L30" s="49"/>
      <c r="M30" s="49"/>
      <c r="N30" s="55"/>
      <c r="O30" s="56"/>
      <c r="P30" s="52"/>
      <c r="Q30" s="52"/>
    </row>
    <row r="31" spans="1:18" s="13" customFormat="1" ht="15.5">
      <c r="A31" s="43"/>
      <c r="B31" s="44"/>
      <c r="C31" s="57" t="s">
        <v>42</v>
      </c>
      <c r="E31" s="46"/>
      <c r="F31" s="46"/>
      <c r="G31" s="46"/>
      <c r="H31" s="46"/>
      <c r="I31" s="46"/>
      <c r="J31" s="46"/>
      <c r="K31" s="47"/>
      <c r="L31" s="49"/>
      <c r="M31" s="49"/>
      <c r="N31" s="55"/>
      <c r="O31" s="56"/>
      <c r="P31" s="52"/>
      <c r="Q31" s="52"/>
    </row>
    <row r="32" spans="1:18" s="13" customFormat="1" ht="15.5">
      <c r="A32" s="43"/>
      <c r="B32" s="44"/>
      <c r="C32" s="57" t="s">
        <v>43</v>
      </c>
      <c r="E32" s="46"/>
      <c r="F32" s="46"/>
      <c r="G32" s="46"/>
      <c r="H32" s="46"/>
      <c r="I32" s="46"/>
      <c r="J32" s="46"/>
      <c r="K32" s="47"/>
      <c r="L32" s="49"/>
      <c r="M32" s="49"/>
      <c r="N32" s="55"/>
      <c r="O32" s="56"/>
      <c r="P32" s="52"/>
      <c r="Q32" s="52"/>
    </row>
    <row r="33" spans="1:17" ht="15.5">
      <c r="A33" s="35"/>
      <c r="B33" s="36"/>
      <c r="C33" s="57" t="s">
        <v>44</v>
      </c>
      <c r="E33" s="38"/>
      <c r="F33" s="38"/>
      <c r="G33" s="38"/>
      <c r="H33" s="38"/>
      <c r="I33" s="38"/>
      <c r="J33" s="38"/>
      <c r="K33" s="58"/>
      <c r="L33" s="59"/>
      <c r="M33" s="59"/>
      <c r="N33" s="60"/>
      <c r="O33" s="56"/>
      <c r="P33" s="42"/>
      <c r="Q33" s="42"/>
    </row>
    <row r="34" spans="1:17" s="64" customFormat="1" ht="15.5">
      <c r="A34" s="61"/>
      <c r="B34" s="62"/>
      <c r="C34" s="63"/>
      <c r="D34" s="64" t="s">
        <v>45</v>
      </c>
      <c r="E34" s="38"/>
      <c r="F34" s="65"/>
      <c r="G34" s="65"/>
      <c r="H34" s="65"/>
      <c r="I34" s="65"/>
      <c r="J34" s="65"/>
      <c r="K34" s="65"/>
      <c r="L34" s="66"/>
      <c r="M34" s="66"/>
      <c r="N34" s="67"/>
      <c r="O34" s="68"/>
      <c r="P34" s="69"/>
      <c r="Q34" s="69"/>
    </row>
    <row r="35" spans="1:17" ht="15.5">
      <c r="A35" s="70"/>
      <c r="B35" s="38"/>
      <c r="D35" s="38" t="s">
        <v>46</v>
      </c>
      <c r="E35" s="38"/>
      <c r="F35" s="38"/>
      <c r="G35" s="38"/>
      <c r="H35" s="38"/>
      <c r="I35" s="38"/>
      <c r="J35" s="38"/>
      <c r="K35" s="38"/>
      <c r="L35" s="70"/>
      <c r="M35" s="70"/>
      <c r="N35" s="60"/>
      <c r="O35" s="71">
        <f>ROUND((SUM(O28:O34)),0)</f>
        <v>261844900</v>
      </c>
      <c r="P35" s="72"/>
    </row>
    <row r="36" spans="1:17" ht="21.75" customHeight="1">
      <c r="A36" s="70"/>
      <c r="B36" s="37"/>
      <c r="C36" s="37"/>
      <c r="D36" s="1" t="s">
        <v>47</v>
      </c>
      <c r="E36" s="38"/>
      <c r="F36" s="38"/>
      <c r="G36" s="38"/>
      <c r="H36" s="38"/>
      <c r="I36" s="38"/>
      <c r="J36" s="38"/>
      <c r="K36" s="38"/>
      <c r="L36" s="73">
        <v>0.11</v>
      </c>
      <c r="M36" s="73"/>
      <c r="N36" s="74">
        <f>O35</f>
        <v>261844900</v>
      </c>
      <c r="O36" s="71">
        <f>ROUND((0.11*N36),0)</f>
        <v>28802939</v>
      </c>
    </row>
    <row r="37" spans="1:17" ht="21.75" customHeight="1">
      <c r="A37" s="70"/>
      <c r="B37" s="37"/>
      <c r="C37" s="37"/>
      <c r="D37" s="1" t="s">
        <v>48</v>
      </c>
      <c r="E37" s="38"/>
      <c r="F37" s="38"/>
      <c r="G37" s="38"/>
      <c r="H37" s="38"/>
      <c r="I37" s="38"/>
      <c r="J37" s="38"/>
      <c r="K37" s="38"/>
      <c r="L37" s="75"/>
      <c r="M37" s="76"/>
      <c r="N37" s="77"/>
      <c r="O37" s="78">
        <f>ROUND(SUM(O35:O36),0)</f>
        <v>290647839</v>
      </c>
      <c r="P37" s="72"/>
    </row>
    <row r="38" spans="1:17" ht="21.75" customHeight="1">
      <c r="A38" s="70"/>
      <c r="B38" s="37"/>
      <c r="C38" s="37"/>
      <c r="D38" s="79" t="s">
        <v>49</v>
      </c>
      <c r="E38" s="38"/>
      <c r="F38" s="38"/>
      <c r="G38" s="38"/>
      <c r="H38" s="38"/>
      <c r="I38" s="38"/>
      <c r="J38" s="38"/>
      <c r="K38" s="38"/>
      <c r="L38" s="38"/>
      <c r="M38" s="80">
        <v>0.02</v>
      </c>
      <c r="N38" s="60">
        <f>BillingSummary!FQ16</f>
        <v>13650689.550000001</v>
      </c>
      <c r="O38" s="55">
        <f>ROUND((0.02*N38),0)</f>
        <v>273014</v>
      </c>
    </row>
    <row r="39" spans="1:17" ht="18" customHeight="1">
      <c r="A39" s="70"/>
      <c r="B39" s="37"/>
      <c r="C39" s="37"/>
      <c r="D39" s="79"/>
      <c r="E39" s="38"/>
      <c r="F39" s="38"/>
      <c r="G39" s="38"/>
      <c r="H39" s="38"/>
      <c r="I39" s="38"/>
      <c r="J39" s="38"/>
      <c r="K39" s="38"/>
      <c r="L39" s="80"/>
      <c r="M39" s="80"/>
      <c r="N39" s="81"/>
      <c r="O39" s="82"/>
    </row>
    <row r="40" spans="1:17" ht="21.75" customHeight="1">
      <c r="A40" s="70"/>
      <c r="B40" s="37"/>
      <c r="C40" s="83" t="s">
        <v>50</v>
      </c>
      <c r="D40" s="79"/>
      <c r="E40" s="38"/>
      <c r="F40" s="38"/>
      <c r="G40" s="38"/>
      <c r="H40" s="38"/>
      <c r="I40" s="38"/>
      <c r="J40" s="38"/>
      <c r="K40" s="38"/>
      <c r="L40" s="80"/>
      <c r="M40" s="80"/>
      <c r="N40" s="40"/>
      <c r="O40" s="41"/>
    </row>
    <row r="41" spans="1:17" ht="15" customHeight="1">
      <c r="A41" s="70"/>
      <c r="B41" s="37"/>
      <c r="C41" s="83" t="s">
        <v>51</v>
      </c>
      <c r="D41" s="79"/>
      <c r="E41" s="38"/>
      <c r="F41" s="38"/>
      <c r="G41" s="38"/>
      <c r="H41" s="38"/>
      <c r="I41" s="38"/>
      <c r="J41" s="38"/>
      <c r="K41" s="38"/>
      <c r="L41" s="80"/>
      <c r="M41" s="80"/>
      <c r="N41" s="40"/>
      <c r="O41" s="41"/>
    </row>
    <row r="42" spans="1:17" ht="13" thickBot="1">
      <c r="A42" s="84"/>
      <c r="B42" s="23"/>
      <c r="C42" s="23"/>
      <c r="D42" s="14"/>
      <c r="E42" s="24"/>
      <c r="F42" s="24"/>
      <c r="G42" s="24"/>
      <c r="H42" s="24"/>
      <c r="I42" s="24"/>
      <c r="J42" s="24"/>
      <c r="K42" s="24"/>
      <c r="L42" s="84"/>
      <c r="M42" s="84"/>
      <c r="N42" s="85"/>
      <c r="O42" s="40"/>
      <c r="Q42" s="86" t="s">
        <v>52</v>
      </c>
    </row>
    <row r="43" spans="1:17" ht="18.5" thickBot="1">
      <c r="A43" s="1" t="s">
        <v>53</v>
      </c>
      <c r="L43" s="337" t="s">
        <v>54</v>
      </c>
      <c r="M43" s="337"/>
      <c r="N43" s="338"/>
      <c r="O43" s="87">
        <f>ROUND((O37-O38),0)</f>
        <v>290374825</v>
      </c>
      <c r="P43" s="42"/>
      <c r="Q43" s="86" t="str">
        <f>PROPER([13]!SpellNumber(O43))</f>
        <v>Two Hundred Ninety  Million Three Hundred Seventy Four Thousand Eight Hundred Twenty Five</v>
      </c>
    </row>
    <row r="44" spans="1:17">
      <c r="Q44" s="86" t="s">
        <v>55</v>
      </c>
    </row>
    <row r="45" spans="1:17">
      <c r="C45" s="1" t="s">
        <v>56</v>
      </c>
      <c r="D45" s="324" t="str">
        <f>CONCATENATE(Q42,Q43,Q44)</f>
        <v>( Rupiah : Two Hundred Ninety  Million Three Hundred Seventy Four Thousand Eight Hundred Twenty Five Only )</v>
      </c>
      <c r="E45" s="325"/>
      <c r="F45" s="325"/>
      <c r="G45" s="325"/>
      <c r="H45" s="325"/>
      <c r="I45" s="325"/>
      <c r="J45" s="325"/>
      <c r="K45" s="325"/>
      <c r="L45" s="325"/>
      <c r="M45" s="325"/>
      <c r="N45" s="325"/>
      <c r="O45" s="326"/>
    </row>
    <row r="46" spans="1:17">
      <c r="D46" s="327"/>
      <c r="E46" s="328"/>
      <c r="F46" s="328"/>
      <c r="G46" s="328"/>
      <c r="H46" s="328"/>
      <c r="I46" s="328"/>
      <c r="J46" s="328"/>
      <c r="K46" s="328"/>
      <c r="L46" s="328"/>
      <c r="M46" s="328"/>
      <c r="N46" s="328"/>
      <c r="O46" s="329"/>
    </row>
    <row r="47" spans="1:17">
      <c r="D47" s="79"/>
    </row>
    <row r="48" spans="1:17">
      <c r="D48" s="79"/>
    </row>
    <row r="49" spans="1:18">
      <c r="D49" s="79"/>
    </row>
    <row r="50" spans="1:18">
      <c r="D50" s="79"/>
    </row>
    <row r="51" spans="1:18">
      <c r="D51" s="79"/>
    </row>
    <row r="52" spans="1:18">
      <c r="D52" s="79"/>
    </row>
    <row r="53" spans="1:18">
      <c r="D53" s="79"/>
    </row>
    <row r="54" spans="1:18">
      <c r="D54" s="79"/>
    </row>
    <row r="55" spans="1:18">
      <c r="D55" s="79"/>
    </row>
    <row r="56" spans="1:18">
      <c r="A56" s="1" t="s">
        <v>57</v>
      </c>
      <c r="O56" s="88"/>
    </row>
    <row r="57" spans="1:18">
      <c r="A57" s="1" t="s">
        <v>58</v>
      </c>
    </row>
    <row r="59" spans="1:18" ht="15.5">
      <c r="A59" s="89" t="s">
        <v>59</v>
      </c>
      <c r="B59" s="89"/>
    </row>
    <row r="60" spans="1:18" ht="14">
      <c r="A60" s="90" t="s">
        <v>60</v>
      </c>
      <c r="B60" s="90" t="s">
        <v>61</v>
      </c>
      <c r="C60" s="90"/>
      <c r="D60" s="90"/>
      <c r="F60" s="14"/>
      <c r="R60" s="72"/>
    </row>
    <row r="61" spans="1:18" ht="15.5">
      <c r="A61" s="90" t="s">
        <v>62</v>
      </c>
      <c r="B61" s="91" t="s">
        <v>63</v>
      </c>
      <c r="C61" s="92"/>
      <c r="D61" s="93" t="s">
        <v>64</v>
      </c>
      <c r="E61" s="94"/>
      <c r="F61" s="95"/>
    </row>
    <row r="62" spans="1:18" ht="15.5">
      <c r="B62" s="91" t="s">
        <v>65</v>
      </c>
      <c r="C62" s="92"/>
      <c r="D62" s="96" t="s">
        <v>66</v>
      </c>
      <c r="E62" s="94"/>
      <c r="F62" s="95"/>
    </row>
    <row r="63" spans="1:18" ht="15.5">
      <c r="B63" s="91" t="s">
        <v>67</v>
      </c>
      <c r="C63" s="97"/>
      <c r="D63" s="93" t="s">
        <v>68</v>
      </c>
      <c r="E63" s="98"/>
      <c r="F63" s="38"/>
      <c r="N63" s="79" t="s">
        <v>69</v>
      </c>
      <c r="O63" s="99" t="s">
        <v>70</v>
      </c>
    </row>
    <row r="64" spans="1:18" ht="15.5">
      <c r="B64" s="91" t="s">
        <v>71</v>
      </c>
      <c r="C64" s="97"/>
      <c r="D64" s="100" t="s">
        <v>72</v>
      </c>
      <c r="E64" s="98"/>
      <c r="F64" s="24"/>
      <c r="N64" s="79" t="s">
        <v>73</v>
      </c>
      <c r="O64" s="99" t="s">
        <v>74</v>
      </c>
    </row>
  </sheetData>
  <mergeCells count="7">
    <mergeCell ref="D45:O46"/>
    <mergeCell ref="A7:B7"/>
    <mergeCell ref="A11:O11"/>
    <mergeCell ref="A15:E15"/>
    <mergeCell ref="A16:E17"/>
    <mergeCell ref="C25:E25"/>
    <mergeCell ref="L43:N43"/>
  </mergeCells>
  <printOptions horizontalCentered="1" verticalCentered="1"/>
  <pageMargins left="0.25" right="0.25" top="0.75" bottom="0.75" header="0.3" footer="0.3"/>
  <pageSetup paperSize="9" scale="52" orientation="portrait" horizontalDpi="300" verticalDpi="300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/>
    <pageSetUpPr fitToPage="1"/>
  </sheetPr>
  <dimension ref="A2:R58"/>
  <sheetViews>
    <sheetView showGridLines="0" view="pageBreakPreview" topLeftCell="A10" zoomScale="70" zoomScaleNormal="85" zoomScaleSheetLayoutView="70" workbookViewId="0">
      <selection activeCell="O14" sqref="O14"/>
    </sheetView>
  </sheetViews>
  <sheetFormatPr defaultColWidth="9.1796875" defaultRowHeight="12.5"/>
  <cols>
    <col min="1" max="1" width="5.26953125" style="1" customWidth="1"/>
    <col min="2" max="2" width="11.7265625" style="1" customWidth="1"/>
    <col min="3" max="3" width="9.81640625" style="1" customWidth="1"/>
    <col min="4" max="4" width="11" style="1" customWidth="1"/>
    <col min="5" max="5" width="45.1796875" style="1" customWidth="1"/>
    <col min="6" max="6" width="14.1796875" style="1" hidden="1" customWidth="1"/>
    <col min="7" max="7" width="10.453125" style="1" hidden="1" customWidth="1"/>
    <col min="8" max="8" width="13.26953125" style="1" hidden="1" customWidth="1"/>
    <col min="9" max="9" width="15.1796875" style="1" bestFit="1" customWidth="1"/>
    <col min="10" max="10" width="15.1796875" style="1" customWidth="1"/>
    <col min="11" max="11" width="11.1796875" style="1" hidden="1" customWidth="1"/>
    <col min="12" max="12" width="13.7265625" style="1" customWidth="1"/>
    <col min="13" max="13" width="9.54296875" style="1" customWidth="1"/>
    <col min="14" max="14" width="16.453125" style="1" bestFit="1" customWidth="1"/>
    <col min="15" max="15" width="33.1796875" style="1" customWidth="1"/>
    <col min="16" max="16" width="8" style="1" customWidth="1"/>
    <col min="17" max="17" width="10.81640625" style="1" bestFit="1" customWidth="1"/>
    <col min="18" max="18" width="14" style="1" bestFit="1" customWidth="1"/>
    <col min="19" max="16384" width="9.1796875" style="1"/>
  </cols>
  <sheetData>
    <row r="2" spans="1:16" ht="15.5">
      <c r="C2" s="2" t="s">
        <v>0</v>
      </c>
      <c r="O2" s="3" t="s">
        <v>1</v>
      </c>
      <c r="P2" s="4"/>
    </row>
    <row r="3" spans="1:16">
      <c r="C3" s="1" t="s">
        <v>2</v>
      </c>
    </row>
    <row r="4" spans="1:16" ht="15.5">
      <c r="C4" s="1" t="s">
        <v>3</v>
      </c>
      <c r="N4" s="5"/>
      <c r="O4" s="6"/>
    </row>
    <row r="5" spans="1:16" ht="14">
      <c r="C5" s="1" t="s">
        <v>4</v>
      </c>
      <c r="L5" s="7"/>
      <c r="N5" s="5"/>
      <c r="O5" s="7"/>
    </row>
    <row r="6" spans="1:16" ht="14">
      <c r="C6" s="1" t="s">
        <v>5</v>
      </c>
      <c r="L6" s="7"/>
      <c r="N6" s="5"/>
    </row>
    <row r="7" spans="1:16" ht="18">
      <c r="A7" s="330" t="s">
        <v>6</v>
      </c>
      <c r="B7" s="330"/>
      <c r="C7" s="1" t="s">
        <v>7</v>
      </c>
      <c r="L7" s="5"/>
      <c r="N7" s="5"/>
      <c r="O7" s="8"/>
    </row>
    <row r="8" spans="1:16" ht="15.5">
      <c r="C8" s="1" t="s">
        <v>8</v>
      </c>
      <c r="N8" s="9"/>
      <c r="O8" s="5"/>
    </row>
    <row r="9" spans="1:16" ht="15.5">
      <c r="N9" s="9"/>
      <c r="O9" s="5"/>
    </row>
    <row r="10" spans="1:16" ht="15.5">
      <c r="N10" s="9"/>
      <c r="O10" s="5"/>
    </row>
    <row r="11" spans="1:16" ht="23">
      <c r="A11" s="331" t="s">
        <v>10</v>
      </c>
      <c r="B11" s="331"/>
      <c r="C11" s="331"/>
      <c r="D11" s="331"/>
      <c r="E11" s="331"/>
      <c r="F11" s="331"/>
      <c r="G11" s="331"/>
      <c r="H11" s="331"/>
      <c r="I11" s="331"/>
      <c r="J11" s="331"/>
      <c r="K11" s="331"/>
      <c r="L11" s="331"/>
      <c r="M11" s="331"/>
      <c r="N11" s="331"/>
      <c r="O11" s="331"/>
    </row>
    <row r="12" spans="1:16" s="13" customFormat="1" ht="15.5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1" t="s">
        <v>10</v>
      </c>
      <c r="N12" s="10"/>
      <c r="O12" s="12"/>
    </row>
    <row r="13" spans="1:16" ht="17.5">
      <c r="A13" s="14"/>
      <c r="B13" s="14"/>
      <c r="C13" s="14"/>
      <c r="D13" s="14"/>
      <c r="E13" s="14"/>
      <c r="K13" s="5"/>
      <c r="M13" s="5"/>
      <c r="O13" s="8"/>
    </row>
    <row r="14" spans="1:16" ht="15.5">
      <c r="A14" s="15"/>
      <c r="B14" s="16"/>
      <c r="C14" s="16"/>
      <c r="D14" s="16"/>
      <c r="E14" s="17"/>
      <c r="K14" s="5"/>
      <c r="M14" s="1" t="s">
        <v>11</v>
      </c>
      <c r="O14" s="18" t="s">
        <v>242</v>
      </c>
    </row>
    <row r="15" spans="1:16" ht="15.5">
      <c r="A15" s="332" t="s">
        <v>13</v>
      </c>
      <c r="B15" s="332"/>
      <c r="C15" s="332"/>
      <c r="D15" s="332"/>
      <c r="E15" s="332"/>
      <c r="F15" s="19"/>
      <c r="G15" s="19"/>
      <c r="H15" s="19"/>
      <c r="I15" s="19"/>
      <c r="J15" s="19"/>
      <c r="K15" s="19"/>
      <c r="M15" s="1" t="s">
        <v>14</v>
      </c>
      <c r="O15" s="18" t="s">
        <v>15</v>
      </c>
    </row>
    <row r="16" spans="1:16" ht="12.75" customHeight="1">
      <c r="A16" s="333" t="s">
        <v>16</v>
      </c>
      <c r="B16" s="333"/>
      <c r="C16" s="333"/>
      <c r="D16" s="333"/>
      <c r="E16" s="333"/>
      <c r="F16" s="21"/>
      <c r="G16" s="21"/>
      <c r="H16" s="21"/>
      <c r="I16" s="21"/>
      <c r="J16" s="21"/>
      <c r="K16" s="21"/>
      <c r="M16" s="1" t="s">
        <v>17</v>
      </c>
      <c r="O16" s="26" t="str">
        <f ca="1">COVERINVOICE!O16</f>
        <v>: 27 October 2025</v>
      </c>
    </row>
    <row r="17" spans="1:17" ht="13">
      <c r="A17" s="333"/>
      <c r="B17" s="333"/>
      <c r="C17" s="333"/>
      <c r="D17" s="333"/>
      <c r="E17" s="333"/>
      <c r="F17" s="21"/>
      <c r="G17" s="21"/>
      <c r="H17" s="21"/>
      <c r="I17" s="21"/>
      <c r="J17" s="21"/>
      <c r="K17" s="21"/>
      <c r="M17" s="1" t="s">
        <v>18</v>
      </c>
      <c r="O17" s="22" t="s">
        <v>75</v>
      </c>
    </row>
    <row r="18" spans="1:17" ht="13">
      <c r="A18" s="23"/>
      <c r="B18" s="14"/>
      <c r="C18" s="14"/>
      <c r="D18" s="14"/>
      <c r="E18" s="24"/>
      <c r="M18" s="1" t="s">
        <v>20</v>
      </c>
      <c r="O18" s="25" t="str">
        <f>COVERINVOICE!O18</f>
        <v>: 31 December 2026</v>
      </c>
    </row>
    <row r="19" spans="1:17" ht="13">
      <c r="M19" s="1" t="s">
        <v>22</v>
      </c>
      <c r="O19" s="26" t="str">
        <f ca="1">COVERINVOICE!O19</f>
        <v>: OCTOBER 2025</v>
      </c>
    </row>
    <row r="20" spans="1:17" ht="13">
      <c r="O20" s="4"/>
    </row>
    <row r="21" spans="1:17" ht="13">
      <c r="O21" s="4"/>
    </row>
    <row r="22" spans="1:17" ht="13">
      <c r="A22" s="1" t="s">
        <v>23</v>
      </c>
      <c r="M22" s="4"/>
      <c r="N22" s="27"/>
      <c r="O22" s="4"/>
    </row>
    <row r="23" spans="1:17" ht="13">
      <c r="A23" s="1" t="s">
        <v>24</v>
      </c>
      <c r="C23" s="28" t="s">
        <v>25</v>
      </c>
      <c r="D23" s="14"/>
      <c r="E23" s="14"/>
      <c r="M23" s="29" t="s">
        <v>26</v>
      </c>
      <c r="N23" s="4"/>
      <c r="O23" s="27"/>
    </row>
    <row r="24" spans="1:17" ht="18.75" customHeight="1"/>
    <row r="25" spans="1:17" ht="13">
      <c r="A25" s="30" t="s">
        <v>27</v>
      </c>
      <c r="B25" s="31" t="s">
        <v>28</v>
      </c>
      <c r="C25" s="334" t="s">
        <v>29</v>
      </c>
      <c r="D25" s="335"/>
      <c r="E25" s="336"/>
      <c r="F25" s="32" t="s">
        <v>30</v>
      </c>
      <c r="G25" s="32" t="s">
        <v>31</v>
      </c>
      <c r="H25" s="32" t="s">
        <v>32</v>
      </c>
      <c r="I25" s="32" t="s">
        <v>33</v>
      </c>
      <c r="J25" s="32" t="s">
        <v>34</v>
      </c>
      <c r="K25" s="30" t="s">
        <v>76</v>
      </c>
      <c r="L25" s="30" t="s">
        <v>78</v>
      </c>
      <c r="M25" s="30" t="s">
        <v>36</v>
      </c>
      <c r="N25" s="30" t="s">
        <v>37</v>
      </c>
      <c r="O25" s="30" t="s">
        <v>38</v>
      </c>
    </row>
    <row r="26" spans="1:17">
      <c r="A26" s="33"/>
      <c r="B26" s="15"/>
      <c r="C26" s="15" t="s">
        <v>39</v>
      </c>
      <c r="D26" s="16"/>
      <c r="E26" s="17"/>
      <c r="F26" s="17"/>
      <c r="G26" s="17"/>
      <c r="H26" s="17"/>
      <c r="I26" s="17"/>
      <c r="J26" s="17"/>
      <c r="K26" s="17"/>
      <c r="L26" s="33"/>
      <c r="M26" s="33"/>
      <c r="N26" s="33"/>
      <c r="O26" s="34" t="s">
        <v>40</v>
      </c>
    </row>
    <row r="27" spans="1:17" ht="15.5">
      <c r="A27" s="35"/>
      <c r="B27" s="36"/>
      <c r="C27" s="37"/>
      <c r="E27" s="38"/>
      <c r="F27" s="38"/>
      <c r="G27" s="38"/>
      <c r="H27" s="38"/>
      <c r="I27" s="38"/>
      <c r="J27" s="38"/>
      <c r="K27" s="38"/>
      <c r="L27" s="39"/>
      <c r="M27" s="39"/>
      <c r="N27" s="40"/>
      <c r="O27" s="41"/>
      <c r="P27" s="42"/>
      <c r="Q27" s="42"/>
    </row>
    <row r="28" spans="1:17" s="13" customFormat="1" ht="15.5">
      <c r="A28" s="43">
        <v>1</v>
      </c>
      <c r="B28" s="44" t="s">
        <v>6</v>
      </c>
      <c r="C28" s="54" t="str">
        <f>COVERINVOICE!C28</f>
        <v>SUM VAR OCTOBER 2025 - 1-30 SEPTEMBER 2025</v>
      </c>
      <c r="E28" s="46"/>
      <c r="F28" s="47"/>
      <c r="G28" s="47" t="s">
        <v>41</v>
      </c>
      <c r="H28" s="47"/>
      <c r="I28" s="48"/>
      <c r="J28" s="48"/>
      <c r="K28" s="47">
        <f>COVERINVOICE!K28</f>
        <v>0</v>
      </c>
      <c r="L28" s="49" t="str">
        <f>COVERINVOICE!L28</f>
        <v>ID100002</v>
      </c>
      <c r="M28" s="49">
        <v>1</v>
      </c>
      <c r="N28" s="101">
        <f>COVERINVOICE!N28</f>
        <v>261844900</v>
      </c>
      <c r="O28" s="102">
        <f>N28*M28</f>
        <v>261844900</v>
      </c>
      <c r="P28" s="52"/>
      <c r="Q28" s="52"/>
    </row>
    <row r="29" spans="1:17" s="13" customFormat="1" ht="15.5">
      <c r="A29" s="43"/>
      <c r="B29" s="44"/>
      <c r="C29" s="54" t="str">
        <f>COVERINVOICE!C29</f>
        <v>DAS DNM</v>
      </c>
      <c r="E29" s="46"/>
      <c r="F29" s="46"/>
      <c r="G29" s="46"/>
      <c r="H29" s="46"/>
      <c r="I29" s="46"/>
      <c r="J29" s="46"/>
      <c r="K29" s="47"/>
      <c r="L29" s="49"/>
      <c r="M29" s="49"/>
      <c r="N29" s="103"/>
      <c r="O29" s="104"/>
      <c r="P29" s="52"/>
      <c r="Q29" s="52"/>
    </row>
    <row r="30" spans="1:17" ht="15.5">
      <c r="A30" s="35"/>
      <c r="B30" s="36"/>
      <c r="C30" s="37"/>
      <c r="E30" s="38"/>
      <c r="F30" s="38"/>
      <c r="G30" s="38"/>
      <c r="H30" s="38"/>
      <c r="I30" s="38"/>
      <c r="J30" s="38"/>
      <c r="K30" s="58"/>
      <c r="L30" s="59"/>
      <c r="M30" s="59"/>
      <c r="N30" s="81"/>
      <c r="O30" s="104"/>
      <c r="P30" s="42"/>
      <c r="Q30" s="42"/>
    </row>
    <row r="31" spans="1:17" s="64" customFormat="1" ht="15.5">
      <c r="A31" s="61"/>
      <c r="B31" s="62"/>
      <c r="C31" s="63"/>
      <c r="D31" s="64" t="s">
        <v>45</v>
      </c>
      <c r="E31" s="38"/>
      <c r="F31" s="65"/>
      <c r="G31" s="65"/>
      <c r="H31" s="65"/>
      <c r="I31" s="65"/>
      <c r="J31" s="65"/>
      <c r="K31" s="65"/>
      <c r="L31" s="66"/>
      <c r="M31" s="66"/>
      <c r="N31" s="105"/>
      <c r="O31" s="106"/>
      <c r="P31" s="69"/>
      <c r="Q31" s="69"/>
    </row>
    <row r="32" spans="1:17" ht="15.5">
      <c r="A32" s="70"/>
      <c r="B32" s="38"/>
      <c r="D32" s="38" t="s">
        <v>46</v>
      </c>
      <c r="E32" s="38"/>
      <c r="F32" s="38"/>
      <c r="G32" s="38"/>
      <c r="H32" s="38"/>
      <c r="I32" s="38"/>
      <c r="J32" s="38"/>
      <c r="K32" s="38"/>
      <c r="L32" s="70"/>
      <c r="M32" s="70"/>
      <c r="N32" s="81"/>
      <c r="O32" s="82">
        <f>ROUND((SUM(O28:O31)),0)</f>
        <v>261844900</v>
      </c>
      <c r="P32" s="72"/>
    </row>
    <row r="33" spans="1:17" ht="18" customHeight="1">
      <c r="A33" s="70"/>
      <c r="B33" s="37"/>
      <c r="C33" s="37"/>
      <c r="D33" s="79"/>
      <c r="E33" s="38"/>
      <c r="F33" s="38"/>
      <c r="G33" s="38"/>
      <c r="H33" s="38"/>
      <c r="I33" s="38"/>
      <c r="J33" s="38"/>
      <c r="K33" s="38"/>
      <c r="L33" s="80"/>
      <c r="M33" s="80"/>
      <c r="N33" s="81"/>
      <c r="O33" s="82"/>
    </row>
    <row r="34" spans="1:17" ht="21.75" customHeight="1">
      <c r="A34" s="70"/>
      <c r="B34" s="37"/>
      <c r="C34" s="83" t="s">
        <v>50</v>
      </c>
      <c r="D34" s="79"/>
      <c r="E34" s="38"/>
      <c r="F34" s="38"/>
      <c r="G34" s="38"/>
      <c r="H34" s="38"/>
      <c r="I34" s="38"/>
      <c r="J34" s="38"/>
      <c r="K34" s="38"/>
      <c r="L34" s="80"/>
      <c r="M34" s="80"/>
      <c r="N34" s="40"/>
      <c r="O34" s="41"/>
    </row>
    <row r="35" spans="1:17" ht="15" customHeight="1">
      <c r="A35" s="70"/>
      <c r="B35" s="37"/>
      <c r="C35" s="83" t="s">
        <v>51</v>
      </c>
      <c r="D35" s="79"/>
      <c r="E35" s="38"/>
      <c r="F35" s="38"/>
      <c r="G35" s="38"/>
      <c r="H35" s="38"/>
      <c r="I35" s="38"/>
      <c r="J35" s="38"/>
      <c r="K35" s="38"/>
      <c r="L35" s="80"/>
      <c r="M35" s="80"/>
      <c r="N35" s="40"/>
      <c r="O35" s="41"/>
    </row>
    <row r="36" spans="1:17" ht="13" thickBot="1">
      <c r="A36" s="84"/>
      <c r="B36" s="23"/>
      <c r="C36" s="23"/>
      <c r="D36" s="14"/>
      <c r="E36" s="24"/>
      <c r="F36" s="24"/>
      <c r="G36" s="24"/>
      <c r="H36" s="24"/>
      <c r="I36" s="24"/>
      <c r="J36" s="24"/>
      <c r="K36" s="24"/>
      <c r="L36" s="84"/>
      <c r="M36" s="84"/>
      <c r="N36" s="85"/>
      <c r="O36" s="40"/>
      <c r="Q36" s="86" t="s">
        <v>52</v>
      </c>
    </row>
    <row r="37" spans="1:17" ht="18.5" thickBot="1">
      <c r="A37" s="1" t="s">
        <v>53</v>
      </c>
      <c r="L37" s="337" t="s">
        <v>54</v>
      </c>
      <c r="M37" s="337"/>
      <c r="N37" s="338"/>
      <c r="O37" s="87">
        <f>O32</f>
        <v>261844900</v>
      </c>
      <c r="P37" s="42"/>
      <c r="Q37" s="86" t="str">
        <f>PROPER([13]!SpellNumber(O37))</f>
        <v xml:space="preserve">Two Hundred Sixty One Million Eight Hundred Forty Four Thousand Nine Hundred </v>
      </c>
    </row>
    <row r="38" spans="1:17">
      <c r="Q38" s="86" t="s">
        <v>55</v>
      </c>
    </row>
    <row r="39" spans="1:17">
      <c r="C39" s="1" t="s">
        <v>56</v>
      </c>
      <c r="D39" s="324" t="str">
        <f>Q40</f>
        <v>( Rupiah : Two Hundred Sixty One Million Eight Hundred Forty Four Thousand Nine Hundred  Only )</v>
      </c>
      <c r="E39" s="325"/>
      <c r="F39" s="325"/>
      <c r="G39" s="325"/>
      <c r="H39" s="325"/>
      <c r="I39" s="325"/>
      <c r="J39" s="325"/>
      <c r="K39" s="325"/>
      <c r="L39" s="325"/>
      <c r="M39" s="325"/>
      <c r="N39" s="325"/>
      <c r="O39" s="326"/>
    </row>
    <row r="40" spans="1:17">
      <c r="D40" s="327"/>
      <c r="E40" s="328"/>
      <c r="F40" s="328"/>
      <c r="G40" s="328"/>
      <c r="H40" s="328"/>
      <c r="I40" s="328"/>
      <c r="J40" s="328"/>
      <c r="K40" s="328"/>
      <c r="L40" s="328"/>
      <c r="M40" s="328"/>
      <c r="N40" s="328"/>
      <c r="O40" s="329"/>
      <c r="Q40" s="1" t="str">
        <f>CONCATENATE(Q36,Q37,Q38)</f>
        <v>( Rupiah : Two Hundred Sixty One Million Eight Hundred Forty Four Thousand Nine Hundred  Only )</v>
      </c>
    </row>
    <row r="41" spans="1:17">
      <c r="D41" s="79"/>
    </row>
    <row r="42" spans="1:17">
      <c r="D42" s="79"/>
    </row>
    <row r="43" spans="1:17">
      <c r="D43" s="79"/>
    </row>
    <row r="44" spans="1:17">
      <c r="D44" s="79"/>
    </row>
    <row r="45" spans="1:17">
      <c r="D45" s="79"/>
    </row>
    <row r="46" spans="1:17">
      <c r="D46" s="79"/>
    </row>
    <row r="47" spans="1:17">
      <c r="D47" s="79"/>
    </row>
    <row r="48" spans="1:17">
      <c r="D48" s="79"/>
    </row>
    <row r="49" spans="1:18">
      <c r="D49" s="79"/>
    </row>
    <row r="50" spans="1:18">
      <c r="A50" s="1" t="s">
        <v>57</v>
      </c>
      <c r="O50" s="88"/>
    </row>
    <row r="51" spans="1:18">
      <c r="A51" s="1" t="s">
        <v>58</v>
      </c>
    </row>
    <row r="53" spans="1:18" ht="15.5">
      <c r="A53" s="89" t="s">
        <v>59</v>
      </c>
      <c r="B53" s="89"/>
    </row>
    <row r="54" spans="1:18" ht="14">
      <c r="A54" s="90" t="s">
        <v>60</v>
      </c>
      <c r="B54" s="90" t="s">
        <v>61</v>
      </c>
      <c r="C54" s="90"/>
      <c r="D54" s="90"/>
      <c r="F54" s="14"/>
      <c r="R54" s="72"/>
    </row>
    <row r="55" spans="1:18" ht="15.5">
      <c r="A55" s="90" t="s">
        <v>62</v>
      </c>
      <c r="B55" s="91" t="s">
        <v>63</v>
      </c>
      <c r="C55" s="92"/>
      <c r="D55" s="93" t="s">
        <v>64</v>
      </c>
      <c r="E55" s="94"/>
      <c r="F55" s="95"/>
    </row>
    <row r="56" spans="1:18" ht="15.5">
      <c r="B56" s="91" t="s">
        <v>65</v>
      </c>
      <c r="C56" s="92"/>
      <c r="D56" s="96" t="s">
        <v>66</v>
      </c>
      <c r="E56" s="94"/>
      <c r="F56" s="95"/>
    </row>
    <row r="57" spans="1:18" ht="15.5">
      <c r="B57" s="91" t="s">
        <v>67</v>
      </c>
      <c r="C57" s="97"/>
      <c r="D57" s="93" t="s">
        <v>68</v>
      </c>
      <c r="E57" s="98"/>
      <c r="F57" s="38"/>
      <c r="N57" s="79" t="s">
        <v>69</v>
      </c>
      <c r="O57" s="99" t="s">
        <v>217</v>
      </c>
    </row>
    <row r="58" spans="1:18" ht="15.5">
      <c r="B58" s="91" t="s">
        <v>71</v>
      </c>
      <c r="C58" s="97"/>
      <c r="D58" s="100" t="s">
        <v>72</v>
      </c>
      <c r="E58" s="98"/>
      <c r="F58" s="24"/>
      <c r="N58" s="79" t="s">
        <v>73</v>
      </c>
      <c r="O58" s="99" t="s">
        <v>218</v>
      </c>
    </row>
  </sheetData>
  <mergeCells count="7">
    <mergeCell ref="D39:O40"/>
    <mergeCell ref="A7:B7"/>
    <mergeCell ref="A11:O11"/>
    <mergeCell ref="A15:E15"/>
    <mergeCell ref="A16:E17"/>
    <mergeCell ref="C25:E25"/>
    <mergeCell ref="L37:N37"/>
  </mergeCells>
  <printOptions horizontalCentered="1" verticalCentered="1"/>
  <pageMargins left="0.25" right="0.25" top="0.75" bottom="0.75" header="0.3" footer="0.3"/>
  <pageSetup paperSize="9" scale="50"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145511-68D7-44F9-AEE8-A8C2DF2E5DEB}">
  <sheetPr>
    <pageSetUpPr fitToPage="1"/>
  </sheetPr>
  <dimension ref="A1:FR23"/>
  <sheetViews>
    <sheetView showGridLines="0" tabSelected="1" view="pageBreakPreview" zoomScale="70" zoomScaleNormal="60" zoomScaleSheetLayoutView="70" workbookViewId="0">
      <pane xSplit="7" ySplit="9" topLeftCell="H10" activePane="bottomRight" state="frozen"/>
      <selection activeCell="EM184" sqref="EM184"/>
      <selection pane="topRight" activeCell="EM184" sqref="EM184"/>
      <selection pane="bottomLeft" activeCell="EM184" sqref="EM184"/>
      <selection pane="bottomRight" activeCell="FN20" sqref="E19:FN20"/>
    </sheetView>
  </sheetViews>
  <sheetFormatPr defaultColWidth="9.1796875" defaultRowHeight="12.5"/>
  <cols>
    <col min="1" max="1" width="3.1796875" style="108" customWidth="1"/>
    <col min="2" max="2" width="1.1796875" style="108" customWidth="1"/>
    <col min="3" max="3" width="7.1796875" style="109" customWidth="1"/>
    <col min="4" max="4" width="22.81640625" style="110" customWidth="1"/>
    <col min="5" max="5" width="33.453125" style="111" bestFit="1" customWidth="1"/>
    <col min="6" max="6" width="15.453125" style="109" customWidth="1"/>
    <col min="7" max="7" width="11" style="109" customWidth="1"/>
    <col min="8" max="8" width="37.81640625" style="109" customWidth="1"/>
    <col min="9" max="9" width="15.81640625" style="109" customWidth="1"/>
    <col min="10" max="10" width="9.81640625" style="109" customWidth="1"/>
    <col min="11" max="11" width="10.81640625" style="109" bestFit="1" customWidth="1"/>
    <col min="12" max="12" width="15.81640625" style="109" hidden="1" customWidth="1"/>
    <col min="13" max="13" width="16" style="109" hidden="1" customWidth="1"/>
    <col min="14" max="14" width="16.1796875" style="109" hidden="1" customWidth="1"/>
    <col min="15" max="15" width="21.1796875" style="109" hidden="1" customWidth="1"/>
    <col min="16" max="16" width="22.1796875" style="109" hidden="1" customWidth="1"/>
    <col min="17" max="18" width="21.1796875" style="109" hidden="1" customWidth="1"/>
    <col min="19" max="19" width="19.26953125" style="109" hidden="1" customWidth="1"/>
    <col min="20" max="20" width="21.1796875" style="109" hidden="1" customWidth="1"/>
    <col min="21" max="21" width="17.453125" style="109" hidden="1" customWidth="1"/>
    <col min="22" max="24" width="18.54296875" style="109" hidden="1" customWidth="1"/>
    <col min="25" max="26" width="21.1796875" style="109" hidden="1" customWidth="1"/>
    <col min="27" max="27" width="16.90625" style="109" hidden="1" customWidth="1"/>
    <col min="28" max="28" width="21.1796875" style="109" hidden="1" customWidth="1"/>
    <col min="29" max="29" width="20.54296875" style="109" hidden="1" customWidth="1"/>
    <col min="30" max="30" width="22.81640625" style="112" customWidth="1"/>
    <col min="31" max="31" width="25.453125" style="109" hidden="1" customWidth="1"/>
    <col min="32" max="32" width="25.1796875" style="109" hidden="1" customWidth="1"/>
    <col min="33" max="33" width="16.90625" style="109" hidden="1" customWidth="1"/>
    <col min="34" max="34" width="10.6328125" style="109" hidden="1" customWidth="1"/>
    <col min="35" max="35" width="16.36328125" style="109" hidden="1" customWidth="1"/>
    <col min="36" max="36" width="16.453125" style="109" hidden="1" customWidth="1"/>
    <col min="37" max="37" width="16.81640625" style="109" hidden="1" customWidth="1"/>
    <col min="38" max="39" width="10.6328125" style="109" hidden="1" customWidth="1"/>
    <col min="40" max="40" width="16.36328125" style="109" hidden="1" customWidth="1"/>
    <col min="41" max="41" width="16.453125" style="109" hidden="1" customWidth="1"/>
    <col min="42" max="42" width="16.36328125" style="109" hidden="1" customWidth="1"/>
    <col min="43" max="43" width="14.6328125" style="109" hidden="1" customWidth="1"/>
    <col min="44" max="44" width="10.453125" style="109" hidden="1" customWidth="1"/>
    <col min="45" max="45" width="16.36328125" style="109" hidden="1" customWidth="1"/>
    <col min="46" max="46" width="15.90625" style="109" hidden="1" customWidth="1"/>
    <col min="47" max="47" width="16.36328125" style="109" hidden="1" customWidth="1"/>
    <col min="48" max="48" width="14.6328125" style="109" hidden="1" customWidth="1"/>
    <col min="49" max="50" width="22.81640625" style="109" hidden="1" customWidth="1"/>
    <col min="51" max="51" width="8.1796875" style="109" hidden="1" customWidth="1"/>
    <col min="52" max="52" width="5.90625" style="109" hidden="1" customWidth="1"/>
    <col min="53" max="120" width="22.81640625" style="109" hidden="1" customWidth="1"/>
    <col min="121" max="121" width="15.36328125" style="109" hidden="1" customWidth="1"/>
    <col min="122" max="122" width="15.81640625" style="109" hidden="1" customWidth="1"/>
    <col min="123" max="125" width="22.81640625" style="109" hidden="1" customWidth="1"/>
    <col min="126" max="126" width="19.6328125" style="109" hidden="1" customWidth="1"/>
    <col min="127" max="127" width="10.54296875" style="109" hidden="1" customWidth="1"/>
    <col min="128" max="138" width="22.81640625" style="109" hidden="1" customWidth="1"/>
    <col min="139" max="139" width="22.81640625" style="109" customWidth="1"/>
    <col min="140" max="140" width="23.81640625" style="109" hidden="1" customWidth="1"/>
    <col min="141" max="141" width="19.08984375" style="109" hidden="1" customWidth="1"/>
    <col min="142" max="142" width="22.81640625" style="109" customWidth="1"/>
    <col min="143" max="143" width="21.81640625" style="109" customWidth="1"/>
    <col min="144" max="144" width="21.1796875" style="109" hidden="1" customWidth="1"/>
    <col min="145" max="146" width="18.54296875" style="113" hidden="1" customWidth="1"/>
    <col min="147" max="147" width="21.1796875" style="112" customWidth="1"/>
    <col min="148" max="148" width="25" style="114" customWidth="1"/>
    <col min="149" max="158" width="22.453125" style="109" hidden="1" customWidth="1"/>
    <col min="159" max="159" width="17.54296875" style="109" hidden="1" customWidth="1"/>
    <col min="160" max="160" width="20.81640625" style="109" hidden="1" customWidth="1"/>
    <col min="161" max="161" width="23.453125" style="112" hidden="1" customWidth="1"/>
    <col min="162" max="162" width="20.1796875" style="112" hidden="1" customWidth="1"/>
    <col min="163" max="163" width="21.81640625" style="113" hidden="1" customWidth="1"/>
    <col min="164" max="164" width="18.36328125" style="113" hidden="1" customWidth="1"/>
    <col min="165" max="165" width="18.54296875" style="113" hidden="1" customWidth="1"/>
    <col min="166" max="166" width="17" style="113" customWidth="1"/>
    <col min="167" max="168" width="18.54296875" style="113" hidden="1" customWidth="1"/>
    <col min="169" max="170" width="18.54296875" style="113" customWidth="1"/>
    <col min="171" max="171" width="21.81640625" style="112" bestFit="1" customWidth="1"/>
    <col min="172" max="172" width="24.81640625" style="112" bestFit="1" customWidth="1"/>
    <col min="173" max="173" width="20.81640625" style="112" bestFit="1" customWidth="1"/>
    <col min="174" max="174" width="23.81640625" style="112" customWidth="1"/>
    <col min="175" max="16384" width="9.1796875" style="113"/>
  </cols>
  <sheetData>
    <row r="1" spans="1:174" ht="18">
      <c r="C1" s="117"/>
      <c r="D1" s="118"/>
      <c r="E1" s="117" t="s">
        <v>79</v>
      </c>
      <c r="H1" s="119"/>
      <c r="I1" s="119"/>
      <c r="J1" s="120"/>
      <c r="K1" s="120"/>
      <c r="L1" s="121"/>
      <c r="M1" s="121"/>
      <c r="N1" s="121"/>
      <c r="O1" s="121"/>
      <c r="P1" s="121"/>
      <c r="Q1" s="121"/>
      <c r="R1" s="121"/>
      <c r="S1" s="121"/>
      <c r="T1" s="121"/>
      <c r="U1" s="122"/>
      <c r="V1" s="122"/>
      <c r="W1" s="122"/>
      <c r="X1" s="122"/>
      <c r="Y1" s="123"/>
      <c r="Z1" s="123"/>
      <c r="AA1" s="122"/>
      <c r="AB1" s="124"/>
      <c r="AC1" s="124"/>
      <c r="AD1" s="115"/>
      <c r="AM1" s="124"/>
      <c r="AN1" s="124"/>
      <c r="AO1" s="124"/>
      <c r="AP1" s="124"/>
      <c r="AQ1" s="124"/>
      <c r="AR1" s="124"/>
      <c r="AS1" s="124"/>
      <c r="AT1" s="124"/>
      <c r="AU1" s="124"/>
      <c r="AV1" s="124"/>
      <c r="AW1" s="124"/>
      <c r="AX1" s="124"/>
      <c r="AY1" s="124"/>
      <c r="AZ1" s="124"/>
      <c r="BA1" s="124"/>
      <c r="BB1" s="124"/>
      <c r="BC1" s="124"/>
      <c r="BD1" s="124"/>
      <c r="BE1" s="124"/>
      <c r="BF1" s="124"/>
      <c r="BG1" s="124"/>
      <c r="BH1" s="124"/>
      <c r="BI1" s="124"/>
      <c r="BJ1" s="124"/>
      <c r="BK1" s="124"/>
      <c r="BL1" s="124"/>
      <c r="BM1" s="124"/>
      <c r="BN1" s="124"/>
      <c r="BO1" s="124"/>
      <c r="BP1" s="124"/>
      <c r="BQ1" s="124"/>
      <c r="BR1" s="124"/>
      <c r="BS1" s="124"/>
      <c r="BT1" s="124"/>
      <c r="BU1" s="124"/>
      <c r="BV1" s="124"/>
      <c r="BW1" s="124"/>
      <c r="BX1" s="124"/>
      <c r="BY1" s="124"/>
      <c r="BZ1" s="124"/>
      <c r="CA1" s="124"/>
      <c r="CB1" s="124"/>
      <c r="CC1" s="124"/>
      <c r="CD1" s="124"/>
      <c r="CE1" s="124"/>
      <c r="CF1" s="124"/>
      <c r="CG1" s="124"/>
      <c r="CH1" s="124"/>
      <c r="CI1" s="124"/>
      <c r="CJ1" s="124"/>
      <c r="CK1" s="124"/>
      <c r="CL1" s="124"/>
      <c r="CM1" s="124"/>
      <c r="CN1" s="124"/>
      <c r="CO1" s="124"/>
      <c r="CP1" s="124"/>
      <c r="CQ1" s="124"/>
      <c r="CR1" s="124"/>
      <c r="CS1" s="124"/>
      <c r="CT1" s="124"/>
      <c r="CU1" s="124"/>
      <c r="CV1" s="124"/>
      <c r="CW1" s="124"/>
      <c r="CX1" s="124"/>
      <c r="CY1" s="124"/>
      <c r="CZ1" s="124"/>
      <c r="DA1" s="124"/>
      <c r="DB1" s="124"/>
      <c r="DC1" s="124"/>
      <c r="DD1" s="124"/>
      <c r="DE1" s="124"/>
      <c r="DF1" s="124"/>
      <c r="DG1" s="124"/>
      <c r="DH1" s="124"/>
      <c r="DI1" s="124"/>
      <c r="DJ1" s="124"/>
      <c r="DK1" s="124"/>
      <c r="DL1" s="124"/>
      <c r="DM1" s="124"/>
      <c r="DN1" s="124"/>
      <c r="DO1" s="124"/>
      <c r="DP1" s="124"/>
      <c r="DQ1" s="124"/>
      <c r="DR1" s="124"/>
      <c r="DS1" s="124"/>
      <c r="DT1" s="124"/>
      <c r="DU1" s="124"/>
      <c r="DV1" s="124"/>
      <c r="DW1" s="124"/>
      <c r="DX1" s="124"/>
      <c r="DY1" s="124"/>
      <c r="DZ1" s="124"/>
      <c r="EA1" s="124"/>
      <c r="EB1" s="124"/>
      <c r="EC1" s="124"/>
      <c r="ED1" s="124"/>
      <c r="EE1" s="124"/>
      <c r="EF1" s="124"/>
      <c r="EG1" s="124"/>
      <c r="EH1" s="124"/>
      <c r="EI1" s="124"/>
      <c r="EJ1" s="121"/>
      <c r="EL1" s="124"/>
      <c r="EN1" s="122"/>
      <c r="EP1" s="125"/>
      <c r="EQ1" s="115"/>
      <c r="ER1" s="126"/>
      <c r="FE1" s="115"/>
      <c r="FF1" s="127"/>
      <c r="FG1" s="128"/>
      <c r="FH1" s="128"/>
      <c r="FI1" s="128"/>
      <c r="FJ1" s="129"/>
      <c r="FK1" s="129"/>
      <c r="FL1" s="129"/>
      <c r="FM1" s="129"/>
      <c r="FN1" s="128"/>
      <c r="FO1" s="116"/>
      <c r="FP1" s="116"/>
      <c r="FQ1" s="116"/>
      <c r="FR1" s="116"/>
    </row>
    <row r="2" spans="1:174" ht="18">
      <c r="C2" s="117"/>
      <c r="D2" s="118"/>
      <c r="E2" s="117" t="s">
        <v>240</v>
      </c>
      <c r="H2" s="119"/>
      <c r="I2" s="119"/>
      <c r="J2" s="120"/>
      <c r="K2" s="120"/>
      <c r="L2" s="121"/>
      <c r="M2" s="121"/>
      <c r="N2" s="121"/>
      <c r="O2" s="121"/>
      <c r="P2" s="121"/>
      <c r="Q2" s="121"/>
      <c r="R2" s="121"/>
      <c r="S2" s="121"/>
      <c r="T2" s="121"/>
      <c r="U2" s="122"/>
      <c r="V2" s="122"/>
      <c r="W2" s="122"/>
      <c r="X2" s="122"/>
      <c r="Y2" s="123"/>
      <c r="Z2" s="123"/>
      <c r="AA2" s="122"/>
      <c r="AB2" s="124"/>
      <c r="AC2" s="124"/>
      <c r="AD2" s="115"/>
      <c r="AM2" s="124"/>
      <c r="AN2" s="124"/>
      <c r="AO2" s="124"/>
      <c r="AP2" s="124"/>
      <c r="AQ2" s="124"/>
      <c r="AR2" s="124"/>
      <c r="AS2" s="124"/>
      <c r="AT2" s="124"/>
      <c r="AU2" s="124"/>
      <c r="AV2" s="124"/>
      <c r="AW2" s="124"/>
      <c r="AX2" s="124"/>
      <c r="AY2" s="124"/>
      <c r="AZ2" s="124"/>
      <c r="BA2" s="124"/>
      <c r="BB2" s="124"/>
      <c r="BC2" s="124"/>
      <c r="BD2" s="124"/>
      <c r="BE2" s="124"/>
      <c r="BF2" s="124"/>
      <c r="BG2" s="124"/>
      <c r="BH2" s="124"/>
      <c r="BI2" s="124"/>
      <c r="BJ2" s="124"/>
      <c r="BK2" s="124"/>
      <c r="BL2" s="124"/>
      <c r="BM2" s="124"/>
      <c r="BN2" s="124"/>
      <c r="BO2" s="124"/>
      <c r="BP2" s="124"/>
      <c r="BQ2" s="124"/>
      <c r="BR2" s="124"/>
      <c r="BS2" s="124"/>
      <c r="BT2" s="124"/>
      <c r="BU2" s="124"/>
      <c r="BV2" s="124"/>
      <c r="BW2" s="124"/>
      <c r="BX2" s="124"/>
      <c r="BY2" s="124"/>
      <c r="BZ2" s="124"/>
      <c r="CA2" s="124"/>
      <c r="CB2" s="124"/>
      <c r="CC2" s="124"/>
      <c r="CD2" s="124"/>
      <c r="CE2" s="124"/>
      <c r="CF2" s="124"/>
      <c r="CG2" s="124"/>
      <c r="CH2" s="124"/>
      <c r="CI2" s="124"/>
      <c r="CJ2" s="124"/>
      <c r="CK2" s="124"/>
      <c r="CL2" s="124"/>
      <c r="CM2" s="124"/>
      <c r="CN2" s="124"/>
      <c r="CO2" s="124"/>
      <c r="CP2" s="124"/>
      <c r="CQ2" s="124"/>
      <c r="CR2" s="124"/>
      <c r="CS2" s="124"/>
      <c r="CT2" s="124"/>
      <c r="CU2" s="124"/>
      <c r="CV2" s="124"/>
      <c r="CW2" s="124"/>
      <c r="CX2" s="124"/>
      <c r="CY2" s="124"/>
      <c r="CZ2" s="124"/>
      <c r="DA2" s="124"/>
      <c r="DB2" s="124"/>
      <c r="DC2" s="124"/>
      <c r="DD2" s="124"/>
      <c r="DE2" s="124"/>
      <c r="DF2" s="124"/>
      <c r="DG2" s="124"/>
      <c r="DH2" s="124"/>
      <c r="DI2" s="124"/>
      <c r="DJ2" s="124"/>
      <c r="DK2" s="124"/>
      <c r="DL2" s="124"/>
      <c r="DM2" s="124"/>
      <c r="DN2" s="124"/>
      <c r="DO2" s="124"/>
      <c r="DP2" s="124"/>
      <c r="DQ2" s="124"/>
      <c r="DR2" s="124"/>
      <c r="DS2" s="124"/>
      <c r="DT2" s="124"/>
      <c r="DU2" s="124"/>
      <c r="DV2" s="124"/>
      <c r="DW2" s="124"/>
      <c r="DX2" s="124"/>
      <c r="DY2" s="124"/>
      <c r="DZ2" s="124"/>
      <c r="EA2" s="124"/>
      <c r="EB2" s="124"/>
      <c r="EC2" s="124"/>
      <c r="ED2" s="124"/>
      <c r="EE2" s="124"/>
      <c r="EF2" s="124"/>
      <c r="EG2" s="124"/>
      <c r="EH2" s="124"/>
      <c r="EI2" s="124"/>
      <c r="EJ2" s="121"/>
      <c r="EL2" s="124"/>
      <c r="EN2" s="122"/>
      <c r="EP2" s="125"/>
      <c r="EQ2" s="115"/>
      <c r="ER2" s="126"/>
      <c r="FE2" s="115"/>
      <c r="FF2" s="127"/>
      <c r="FG2" s="128"/>
      <c r="FH2" s="128"/>
      <c r="FI2" s="128"/>
      <c r="FJ2" s="129"/>
      <c r="FK2" s="129"/>
      <c r="FL2" s="129"/>
      <c r="FM2" s="129"/>
      <c r="FN2" s="128"/>
      <c r="FO2" s="116"/>
      <c r="FP2" s="116"/>
      <c r="FQ2" s="116"/>
      <c r="FR2" s="116"/>
    </row>
    <row r="3" spans="1:174" ht="18">
      <c r="C3" s="130"/>
      <c r="D3" s="131"/>
      <c r="E3" s="130" t="s">
        <v>241</v>
      </c>
      <c r="F3" s="130"/>
      <c r="G3" s="130"/>
      <c r="H3" s="119"/>
      <c r="I3" s="119"/>
      <c r="J3" s="120"/>
      <c r="K3" s="120"/>
      <c r="L3" s="133"/>
      <c r="M3" s="133"/>
      <c r="N3" s="133"/>
      <c r="O3" s="133"/>
      <c r="P3" s="133"/>
      <c r="Q3" s="133"/>
      <c r="R3" s="133"/>
      <c r="S3" s="133"/>
      <c r="T3" s="133"/>
      <c r="U3" s="122"/>
      <c r="V3" s="122"/>
      <c r="W3" s="122"/>
      <c r="X3" s="122"/>
      <c r="AA3" s="122"/>
      <c r="AB3" s="124"/>
      <c r="AC3" s="122"/>
      <c r="AD3" s="115"/>
      <c r="AH3" s="121"/>
      <c r="AI3" s="121"/>
      <c r="AJ3" s="121"/>
      <c r="AK3" s="121"/>
      <c r="AL3" s="121"/>
      <c r="AM3" s="124"/>
      <c r="AN3" s="124"/>
      <c r="AO3" s="124"/>
      <c r="AP3" s="124"/>
      <c r="AQ3" s="124"/>
      <c r="AR3" s="124"/>
      <c r="AS3" s="124"/>
      <c r="AT3" s="124"/>
      <c r="AU3" s="124"/>
      <c r="AV3" s="124"/>
      <c r="AW3" s="124"/>
      <c r="AX3" s="124"/>
      <c r="AY3" s="124"/>
      <c r="AZ3" s="124"/>
      <c r="BA3" s="124"/>
      <c r="BB3" s="124"/>
      <c r="BC3" s="124"/>
      <c r="BD3" s="124"/>
      <c r="BE3" s="124"/>
      <c r="BF3" s="124"/>
      <c r="BG3" s="124"/>
      <c r="BH3" s="124"/>
      <c r="BI3" s="124"/>
      <c r="BJ3" s="124"/>
      <c r="BK3" s="124"/>
      <c r="BL3" s="124"/>
      <c r="BM3" s="124"/>
      <c r="BN3" s="124"/>
      <c r="BO3" s="124"/>
      <c r="BP3" s="124"/>
      <c r="BQ3" s="124"/>
      <c r="BR3" s="124"/>
      <c r="BS3" s="124"/>
      <c r="BT3" s="124"/>
      <c r="BU3" s="124"/>
      <c r="BV3" s="124"/>
      <c r="BW3" s="124"/>
      <c r="BX3" s="124"/>
      <c r="BY3" s="124"/>
      <c r="BZ3" s="124"/>
      <c r="CA3" s="124"/>
      <c r="CB3" s="124"/>
      <c r="CC3" s="124"/>
      <c r="CD3" s="124"/>
      <c r="CE3" s="124"/>
      <c r="CF3" s="124"/>
      <c r="CG3" s="124"/>
      <c r="CH3" s="124"/>
      <c r="CI3" s="124"/>
      <c r="CJ3" s="124"/>
      <c r="CK3" s="124"/>
      <c r="CL3" s="124"/>
      <c r="CM3" s="124"/>
      <c r="CN3" s="124"/>
      <c r="CO3" s="124"/>
      <c r="CP3" s="124"/>
      <c r="CQ3" s="124"/>
      <c r="CR3" s="124"/>
      <c r="CS3" s="124"/>
      <c r="CT3" s="124"/>
      <c r="CU3" s="124"/>
      <c r="CV3" s="124"/>
      <c r="CW3" s="124"/>
      <c r="CX3" s="124"/>
      <c r="CY3" s="124"/>
      <c r="CZ3" s="124"/>
      <c r="DA3" s="124"/>
      <c r="DB3" s="124"/>
      <c r="DC3" s="124"/>
      <c r="DD3" s="124"/>
      <c r="DE3" s="124"/>
      <c r="DF3" s="124"/>
      <c r="DG3" s="124"/>
      <c r="DH3" s="124"/>
      <c r="DI3" s="124"/>
      <c r="DJ3" s="124"/>
      <c r="DK3" s="124"/>
      <c r="DL3" s="124"/>
      <c r="DM3" s="124"/>
      <c r="DN3" s="124"/>
      <c r="DO3" s="124"/>
      <c r="DP3" s="124"/>
      <c r="DQ3" s="124"/>
      <c r="DR3" s="124"/>
      <c r="DS3" s="124"/>
      <c r="DT3" s="124"/>
      <c r="DU3" s="124"/>
      <c r="DV3" s="124"/>
      <c r="DW3" s="124"/>
      <c r="DX3" s="124"/>
      <c r="DY3" s="124"/>
      <c r="DZ3" s="124"/>
      <c r="EA3" s="124"/>
      <c r="EB3" s="124"/>
      <c r="EC3" s="124"/>
      <c r="ED3" s="124"/>
      <c r="EE3" s="124"/>
      <c r="EF3" s="124"/>
      <c r="EG3" s="124"/>
      <c r="EH3" s="124"/>
      <c r="EI3" s="124"/>
      <c r="EJ3" s="121"/>
      <c r="EK3" s="121"/>
      <c r="EL3" s="124"/>
      <c r="EM3" s="134">
        <f>FB3/3</f>
        <v>-289898.61111111107</v>
      </c>
      <c r="EN3" s="135"/>
      <c r="EQ3" s="115"/>
      <c r="ER3" s="109"/>
      <c r="FB3" s="136">
        <f>EM4-FB4</f>
        <v>-869695.83333333326</v>
      </c>
      <c r="FC3" s="136"/>
      <c r="FD3" s="136"/>
      <c r="FE3" s="115"/>
      <c r="FF3" s="127"/>
      <c r="FG3" s="128"/>
      <c r="FH3" s="128"/>
      <c r="FI3" s="128"/>
      <c r="FJ3" s="129"/>
      <c r="FK3" s="129"/>
      <c r="FL3" s="129"/>
      <c r="FM3" s="129"/>
      <c r="FN3" s="128"/>
      <c r="FO3" s="116"/>
      <c r="FP3" s="137"/>
      <c r="FQ3" s="137" t="s">
        <v>80</v>
      </c>
      <c r="FR3" s="116"/>
    </row>
    <row r="4" spans="1:174" ht="19.5" customHeight="1">
      <c r="C4" s="130"/>
      <c r="D4" s="131"/>
      <c r="E4" s="130" t="s">
        <v>81</v>
      </c>
      <c r="F4" s="130"/>
      <c r="G4" s="130"/>
      <c r="H4" s="138"/>
      <c r="I4" s="124"/>
      <c r="J4" s="124"/>
      <c r="K4" s="124"/>
      <c r="L4" s="139"/>
      <c r="M4" s="140"/>
      <c r="N4" s="139"/>
      <c r="O4" s="139"/>
      <c r="P4" s="139"/>
      <c r="Q4" s="139"/>
      <c r="R4" s="139"/>
      <c r="S4" s="139"/>
      <c r="T4" s="139"/>
      <c r="U4" s="122"/>
      <c r="V4" s="122"/>
      <c r="W4" s="122"/>
      <c r="X4" s="122"/>
      <c r="Y4" s="141"/>
      <c r="Z4" s="141"/>
      <c r="AA4" s="141"/>
      <c r="AB4" s="141"/>
      <c r="AC4" s="142"/>
      <c r="AD4" s="143"/>
      <c r="AE4" s="141"/>
      <c r="AF4" s="141"/>
      <c r="AG4" s="141"/>
      <c r="AH4" s="121"/>
      <c r="AI4" s="121"/>
      <c r="AJ4" s="121"/>
      <c r="AK4" s="121"/>
      <c r="AL4" s="121"/>
      <c r="AM4" s="121"/>
      <c r="AN4" s="121"/>
      <c r="AO4" s="121"/>
      <c r="AP4" s="121"/>
      <c r="AQ4" s="121"/>
      <c r="AR4" s="121"/>
      <c r="AS4" s="121"/>
      <c r="AT4" s="121"/>
      <c r="AU4" s="121"/>
      <c r="AV4" s="121"/>
      <c r="AW4" s="121"/>
      <c r="AX4" s="121"/>
      <c r="AY4" s="121"/>
      <c r="AZ4" s="121"/>
      <c r="BA4" s="121"/>
      <c r="BB4" s="121"/>
      <c r="BC4" s="121"/>
      <c r="BD4" s="121"/>
      <c r="BE4" s="121"/>
      <c r="BF4" s="121"/>
      <c r="BG4" s="121"/>
      <c r="BH4" s="121"/>
      <c r="BI4" s="121"/>
      <c r="BJ4" s="121"/>
      <c r="BK4" s="121"/>
      <c r="BL4" s="121"/>
      <c r="BM4" s="121"/>
      <c r="BN4" s="121"/>
      <c r="BO4" s="121"/>
      <c r="BP4" s="121"/>
      <c r="BQ4" s="121"/>
      <c r="BR4" s="121"/>
      <c r="BS4" s="121"/>
      <c r="BT4" s="121"/>
      <c r="BU4" s="121"/>
      <c r="BV4" s="121"/>
      <c r="BW4" s="121"/>
      <c r="BX4" s="121"/>
      <c r="BY4" s="121"/>
      <c r="BZ4" s="121"/>
      <c r="CA4" s="121"/>
      <c r="CB4" s="121"/>
      <c r="CC4" s="121"/>
      <c r="CD4" s="121"/>
      <c r="CE4" s="121"/>
      <c r="CF4" s="121"/>
      <c r="CG4" s="121"/>
      <c r="CH4" s="121"/>
      <c r="CI4" s="121"/>
      <c r="CJ4" s="121"/>
      <c r="CK4" s="121"/>
      <c r="CL4" s="121"/>
      <c r="CM4" s="121"/>
      <c r="CN4" s="121"/>
      <c r="CO4" s="121"/>
      <c r="CP4" s="121"/>
      <c r="CQ4" s="121"/>
      <c r="CR4" s="121"/>
      <c r="CS4" s="121"/>
      <c r="CT4" s="121"/>
      <c r="CU4" s="121"/>
      <c r="CV4" s="121"/>
      <c r="CW4" s="121"/>
      <c r="CX4" s="121"/>
      <c r="CY4" s="121"/>
      <c r="CZ4" s="121"/>
      <c r="DA4" s="121"/>
      <c r="DB4" s="121"/>
      <c r="DC4" s="121"/>
      <c r="DD4" s="121"/>
      <c r="DE4" s="121"/>
      <c r="DF4" s="121"/>
      <c r="DG4" s="121"/>
      <c r="DH4" s="121"/>
      <c r="DI4" s="121"/>
      <c r="DJ4" s="121"/>
      <c r="DK4" s="121"/>
      <c r="DL4" s="121"/>
      <c r="DM4" s="121"/>
      <c r="DN4" s="121"/>
      <c r="DO4" s="121"/>
      <c r="DP4" s="121"/>
      <c r="DQ4" s="121"/>
      <c r="DR4" s="121"/>
      <c r="DS4" s="121"/>
      <c r="DT4" s="121"/>
      <c r="DU4" s="121"/>
      <c r="DV4" s="121"/>
      <c r="DW4" s="121"/>
      <c r="DX4" s="121"/>
      <c r="DY4" s="121"/>
      <c r="DZ4" s="121"/>
      <c r="EA4" s="121"/>
      <c r="EB4" s="121"/>
      <c r="EC4" s="121"/>
      <c r="ED4" s="121"/>
      <c r="EE4" s="121"/>
      <c r="EF4" s="121"/>
      <c r="EG4" s="121"/>
      <c r="EH4" s="121"/>
      <c r="EI4" s="121"/>
      <c r="EJ4" s="121"/>
      <c r="EK4" s="121"/>
      <c r="EL4" s="121"/>
      <c r="EM4" s="144"/>
      <c r="EN4" s="141"/>
      <c r="EP4" s="125"/>
      <c r="EQ4" s="115"/>
      <c r="ER4" s="141"/>
      <c r="ES4" s="141"/>
      <c r="ET4" s="141"/>
      <c r="EU4" s="141"/>
      <c r="EV4" s="141"/>
      <c r="EW4" s="141"/>
      <c r="EX4" s="141"/>
      <c r="EY4" s="141"/>
      <c r="EZ4" s="141"/>
      <c r="FA4" s="141"/>
      <c r="FB4" s="136">
        <v>869695.83333333326</v>
      </c>
      <c r="FC4" s="136"/>
      <c r="FD4" s="136" t="s">
        <v>213</v>
      </c>
      <c r="FE4" s="115"/>
      <c r="FF4" s="127"/>
      <c r="FG4" s="128"/>
      <c r="FH4" s="128"/>
      <c r="FI4" s="128"/>
      <c r="FJ4" s="145"/>
      <c r="FK4" s="146"/>
      <c r="FL4" s="146"/>
      <c r="FM4" s="146"/>
      <c r="FN4" s="128"/>
      <c r="FO4" s="127"/>
      <c r="FP4" s="137"/>
      <c r="FQ4" s="116"/>
      <c r="FR4" s="116"/>
    </row>
    <row r="5" spans="1:174" ht="18" hidden="1">
      <c r="C5" s="130"/>
      <c r="D5" s="131"/>
      <c r="E5" s="131"/>
      <c r="F5" s="130"/>
      <c r="G5" s="130"/>
      <c r="H5" s="138" t="s">
        <v>214</v>
      </c>
      <c r="I5" s="132">
        <v>3953288.46</v>
      </c>
      <c r="J5" s="124"/>
      <c r="K5" s="124"/>
      <c r="L5" s="139"/>
      <c r="M5" s="139"/>
      <c r="N5" s="139"/>
      <c r="O5" s="139"/>
      <c r="P5" s="139"/>
      <c r="Q5" s="139"/>
      <c r="R5" s="139"/>
      <c r="S5" s="139"/>
      <c r="T5" s="139"/>
      <c r="U5" s="122"/>
      <c r="V5" s="122"/>
      <c r="W5" s="122"/>
      <c r="X5" s="122"/>
      <c r="Y5" s="141"/>
      <c r="Z5" s="141"/>
      <c r="AA5" s="141"/>
      <c r="AB5" s="141"/>
      <c r="AC5" s="142"/>
      <c r="AD5" s="143"/>
      <c r="AE5" s="141"/>
      <c r="AF5" s="141"/>
      <c r="AG5" s="141"/>
      <c r="AH5" s="121"/>
      <c r="AI5" s="121"/>
      <c r="AJ5" s="121"/>
      <c r="AK5" s="121"/>
      <c r="AL5" s="121"/>
      <c r="AM5" s="121"/>
      <c r="AN5" s="121"/>
      <c r="AO5" s="121"/>
      <c r="AP5" s="121"/>
      <c r="AQ5" s="121"/>
      <c r="AR5" s="121"/>
      <c r="AS5" s="121"/>
      <c r="AT5" s="121"/>
      <c r="AU5" s="121"/>
      <c r="AV5" s="121"/>
      <c r="AW5" s="121"/>
      <c r="AX5" s="121"/>
      <c r="AY5" s="121"/>
      <c r="AZ5" s="121"/>
      <c r="BA5" s="121"/>
      <c r="BB5" s="121"/>
      <c r="BC5" s="121"/>
      <c r="BD5" s="121"/>
      <c r="BE5" s="121"/>
      <c r="BF5" s="121"/>
      <c r="BG5" s="121"/>
      <c r="BH5" s="121"/>
      <c r="BI5" s="121"/>
      <c r="BJ5" s="121"/>
      <c r="BK5" s="121"/>
      <c r="BL5" s="121"/>
      <c r="BM5" s="121"/>
      <c r="BN5" s="121"/>
      <c r="BO5" s="121"/>
      <c r="BP5" s="121"/>
      <c r="BQ5" s="121"/>
      <c r="BR5" s="121"/>
      <c r="BS5" s="121"/>
      <c r="BT5" s="121"/>
      <c r="BU5" s="121"/>
      <c r="BV5" s="121"/>
      <c r="BW5" s="121"/>
      <c r="BX5" s="121"/>
      <c r="BY5" s="121"/>
      <c r="BZ5" s="121"/>
      <c r="CA5" s="121"/>
      <c r="CB5" s="121"/>
      <c r="CC5" s="121"/>
      <c r="CD5" s="121"/>
      <c r="CE5" s="121"/>
      <c r="CF5" s="121"/>
      <c r="CG5" s="121"/>
      <c r="CH5" s="121"/>
      <c r="CI5" s="121"/>
      <c r="CJ5" s="121"/>
      <c r="CK5" s="121"/>
      <c r="CL5" s="121"/>
      <c r="CM5" s="121"/>
      <c r="CN5" s="121"/>
      <c r="CO5" s="121"/>
      <c r="CP5" s="121"/>
      <c r="CQ5" s="121"/>
      <c r="CR5" s="121"/>
      <c r="CS5" s="121"/>
      <c r="CT5" s="121"/>
      <c r="CU5" s="121"/>
      <c r="CV5" s="121"/>
      <c r="CW5" s="121"/>
      <c r="CX5" s="121"/>
      <c r="CY5" s="121"/>
      <c r="CZ5" s="121"/>
      <c r="DA5" s="121"/>
      <c r="DB5" s="121"/>
      <c r="DC5" s="121"/>
      <c r="DD5" s="121"/>
      <c r="DE5" s="121"/>
      <c r="DF5" s="121"/>
      <c r="DG5" s="121"/>
      <c r="DH5" s="121"/>
      <c r="DI5" s="121"/>
      <c r="DJ5" s="121"/>
      <c r="DK5" s="121"/>
      <c r="DL5" s="121"/>
      <c r="DM5" s="121"/>
      <c r="DN5" s="121"/>
      <c r="DO5" s="121"/>
      <c r="DP5" s="121"/>
      <c r="DQ5" s="121"/>
      <c r="DR5" s="121"/>
      <c r="DS5" s="121"/>
      <c r="DT5" s="121"/>
      <c r="DU5" s="121"/>
      <c r="DV5" s="121"/>
      <c r="DW5" s="121"/>
      <c r="DX5" s="121"/>
      <c r="DY5" s="121"/>
      <c r="DZ5" s="121"/>
      <c r="EA5" s="121"/>
      <c r="EB5" s="121"/>
      <c r="EC5" s="121"/>
      <c r="ED5" s="121"/>
      <c r="EE5" s="121"/>
      <c r="EF5" s="121"/>
      <c r="EG5" s="121"/>
      <c r="EH5" s="121"/>
      <c r="EI5" s="121"/>
      <c r="EJ5" s="121"/>
      <c r="EK5" s="121"/>
      <c r="EL5" s="121"/>
      <c r="EM5" s="141"/>
      <c r="EN5" s="141"/>
      <c r="EP5" s="125"/>
      <c r="EQ5" s="115"/>
      <c r="ER5" s="141"/>
      <c r="ES5" s="141"/>
      <c r="ET5" s="141"/>
      <c r="EU5" s="141"/>
      <c r="EV5" s="141"/>
      <c r="EW5" s="141"/>
      <c r="EX5" s="141"/>
      <c r="EY5" s="141"/>
      <c r="EZ5" s="141"/>
      <c r="FA5" s="141"/>
      <c r="FB5" s="141"/>
      <c r="FC5" s="141"/>
      <c r="FD5" s="141"/>
      <c r="FE5" s="115"/>
      <c r="FF5" s="127"/>
      <c r="FG5" s="128"/>
      <c r="FH5" s="128"/>
      <c r="FI5" s="128"/>
      <c r="FJ5" s="146"/>
      <c r="FK5" s="146"/>
      <c r="FL5" s="146"/>
      <c r="FM5" s="145"/>
      <c r="FN5" s="128"/>
      <c r="FO5" s="127"/>
      <c r="FP5" s="137"/>
      <c r="FQ5" s="116"/>
      <c r="FR5" s="279"/>
    </row>
    <row r="6" spans="1:174" ht="18" hidden="1">
      <c r="C6" s="130"/>
      <c r="D6" s="131"/>
      <c r="E6" s="131"/>
      <c r="F6" s="130"/>
      <c r="G6" s="130"/>
      <c r="H6" s="130"/>
      <c r="I6" s="130"/>
      <c r="J6" s="130"/>
      <c r="K6" s="130"/>
      <c r="L6" s="130"/>
      <c r="M6" s="148"/>
      <c r="N6" s="130"/>
      <c r="O6" s="130"/>
      <c r="P6" s="130"/>
      <c r="Q6" s="130"/>
      <c r="R6" s="130"/>
      <c r="S6" s="130"/>
      <c r="T6" s="130"/>
      <c r="U6" s="130"/>
      <c r="V6" s="130"/>
      <c r="W6" s="130"/>
      <c r="X6" s="130"/>
      <c r="Y6" s="130"/>
      <c r="Z6" s="130"/>
      <c r="AA6" s="130"/>
      <c r="AB6" s="130"/>
      <c r="AC6" s="130"/>
      <c r="AD6" s="149"/>
      <c r="AE6" s="130"/>
      <c r="AF6" s="130"/>
      <c r="AG6" s="130"/>
      <c r="AH6" s="130"/>
      <c r="AI6" s="130"/>
      <c r="AJ6" s="130"/>
      <c r="AK6" s="130"/>
      <c r="AL6" s="130"/>
      <c r="AM6" s="130"/>
      <c r="AN6" s="130"/>
      <c r="AO6" s="130"/>
      <c r="AP6" s="130"/>
      <c r="AQ6" s="130"/>
      <c r="AR6" s="130"/>
      <c r="AS6" s="130"/>
      <c r="AT6" s="130"/>
      <c r="AU6" s="130"/>
      <c r="AV6" s="130"/>
      <c r="AW6" s="130"/>
      <c r="AX6" s="130"/>
      <c r="AY6" s="130"/>
      <c r="AZ6" s="130"/>
      <c r="BA6" s="130"/>
      <c r="BB6" s="130"/>
      <c r="BC6" s="130"/>
      <c r="BD6" s="130"/>
      <c r="BE6" s="130"/>
      <c r="BF6" s="130"/>
      <c r="BG6" s="130"/>
      <c r="BH6" s="130"/>
      <c r="BI6" s="130"/>
      <c r="BJ6" s="130"/>
      <c r="BK6" s="130"/>
      <c r="BL6" s="130"/>
      <c r="BM6" s="130"/>
      <c r="BN6" s="130"/>
      <c r="BO6" s="130"/>
      <c r="BP6" s="130"/>
      <c r="BQ6" s="130"/>
      <c r="BR6" s="130"/>
      <c r="BS6" s="130"/>
      <c r="BT6" s="130"/>
      <c r="BU6" s="130"/>
      <c r="BV6" s="130"/>
      <c r="BW6" s="130"/>
      <c r="BX6" s="130"/>
      <c r="BY6" s="130"/>
      <c r="BZ6" s="130"/>
      <c r="CA6" s="130"/>
      <c r="CB6" s="130"/>
      <c r="CC6" s="130"/>
      <c r="CD6" s="130"/>
      <c r="CE6" s="130"/>
      <c r="CF6" s="130"/>
      <c r="CG6" s="130"/>
      <c r="CH6" s="130"/>
      <c r="CI6" s="130"/>
      <c r="CJ6" s="130"/>
      <c r="CK6" s="130"/>
      <c r="CL6" s="130"/>
      <c r="CM6" s="130"/>
      <c r="CN6" s="130"/>
      <c r="CO6" s="130"/>
      <c r="CP6" s="130"/>
      <c r="CQ6" s="130"/>
      <c r="CR6" s="130"/>
      <c r="CS6" s="130"/>
      <c r="CT6" s="130"/>
      <c r="CU6" s="130"/>
      <c r="CV6" s="130"/>
      <c r="CW6" s="130"/>
      <c r="CX6" s="130"/>
      <c r="CY6" s="130"/>
      <c r="CZ6" s="130"/>
      <c r="DA6" s="130"/>
      <c r="DB6" s="130"/>
      <c r="DC6" s="130"/>
      <c r="DD6" s="130"/>
      <c r="DE6" s="130"/>
      <c r="DF6" s="130"/>
      <c r="DG6" s="130"/>
      <c r="DH6" s="130"/>
      <c r="DI6" s="130"/>
      <c r="DJ6" s="130"/>
      <c r="DK6" s="130"/>
      <c r="DL6" s="130"/>
      <c r="DM6" s="130"/>
      <c r="DN6" s="130"/>
      <c r="DO6" s="130"/>
      <c r="DP6" s="130"/>
      <c r="DQ6" s="130"/>
      <c r="DR6" s="130"/>
      <c r="DS6" s="130"/>
      <c r="DT6" s="130"/>
      <c r="DU6" s="130"/>
      <c r="DV6" s="130"/>
      <c r="DW6" s="130"/>
      <c r="DX6" s="130"/>
      <c r="DY6" s="130"/>
      <c r="DZ6" s="130"/>
      <c r="EA6" s="130"/>
      <c r="EB6" s="130"/>
      <c r="EC6" s="130"/>
      <c r="ED6" s="130"/>
      <c r="EE6" s="130"/>
      <c r="EF6" s="130"/>
      <c r="EG6" s="130"/>
      <c r="EH6" s="130"/>
      <c r="EI6" s="130"/>
      <c r="EJ6" s="130"/>
      <c r="EK6" s="130"/>
      <c r="EL6" s="130"/>
      <c r="EM6" s="150"/>
      <c r="EN6" s="130"/>
      <c r="EO6" s="130"/>
      <c r="EP6" s="130"/>
      <c r="EQ6" s="130"/>
      <c r="ER6" s="130"/>
      <c r="ES6" s="130"/>
      <c r="ET6" s="130"/>
      <c r="EU6" s="130"/>
      <c r="EV6" s="130"/>
      <c r="EW6" s="130"/>
      <c r="EX6" s="130"/>
      <c r="EY6" s="130"/>
      <c r="EZ6" s="130"/>
      <c r="FA6" s="130"/>
      <c r="FB6" s="130"/>
      <c r="FC6" s="130"/>
      <c r="FD6" s="130"/>
      <c r="FE6" s="130"/>
      <c r="FF6" s="130"/>
      <c r="FG6" s="130"/>
      <c r="FH6" s="130"/>
      <c r="FI6" s="130"/>
      <c r="FJ6" s="130"/>
      <c r="FK6" s="130"/>
      <c r="FL6" s="130"/>
      <c r="FM6" s="130"/>
      <c r="FN6" s="130"/>
      <c r="FO6" s="130"/>
      <c r="FP6" s="130"/>
      <c r="FQ6" s="130"/>
      <c r="FR6" s="130"/>
    </row>
    <row r="7" spans="1:174" ht="33.75" customHeight="1">
      <c r="C7" s="343" t="s">
        <v>82</v>
      </c>
      <c r="D7" s="355" t="s">
        <v>83</v>
      </c>
      <c r="E7" s="343" t="s">
        <v>84</v>
      </c>
      <c r="F7" s="339" t="s">
        <v>85</v>
      </c>
      <c r="G7" s="347" t="s">
        <v>86</v>
      </c>
      <c r="H7" s="339" t="s">
        <v>87</v>
      </c>
      <c r="I7" s="339" t="s">
        <v>88</v>
      </c>
      <c r="J7" s="339" t="s">
        <v>89</v>
      </c>
      <c r="K7" s="339" t="s">
        <v>90</v>
      </c>
      <c r="L7" s="349" t="s">
        <v>91</v>
      </c>
      <c r="M7" s="350"/>
      <c r="N7" s="350"/>
      <c r="O7" s="350"/>
      <c r="P7" s="350"/>
      <c r="Q7" s="350"/>
      <c r="R7" s="350"/>
      <c r="S7" s="351"/>
      <c r="T7" s="354" t="s">
        <v>92</v>
      </c>
      <c r="U7" s="343" t="s">
        <v>93</v>
      </c>
      <c r="V7" s="343"/>
      <c r="W7" s="343"/>
      <c r="X7" s="343"/>
      <c r="Y7" s="343"/>
      <c r="Z7" s="343"/>
      <c r="AA7" s="343"/>
      <c r="AB7" s="343"/>
      <c r="AC7" s="343"/>
      <c r="AD7" s="343" t="s">
        <v>94</v>
      </c>
      <c r="AE7" s="343"/>
      <c r="AF7" s="343"/>
      <c r="AG7" s="343"/>
      <c r="AH7" s="343"/>
      <c r="AI7" s="343"/>
      <c r="AJ7" s="343"/>
      <c r="AK7" s="343"/>
      <c r="AL7" s="343"/>
      <c r="AM7" s="343"/>
      <c r="AN7" s="343"/>
      <c r="AO7" s="343"/>
      <c r="AP7" s="343"/>
      <c r="AQ7" s="343"/>
      <c r="AR7" s="343"/>
      <c r="AS7" s="343"/>
      <c r="AT7" s="343"/>
      <c r="AU7" s="343"/>
      <c r="AV7" s="343"/>
      <c r="AW7" s="343"/>
      <c r="AX7" s="343"/>
      <c r="AY7" s="343"/>
      <c r="AZ7" s="343"/>
      <c r="BA7" s="343"/>
      <c r="BB7" s="343"/>
      <c r="BC7" s="343"/>
      <c r="BD7" s="343"/>
      <c r="BE7" s="343"/>
      <c r="BF7" s="343"/>
      <c r="BG7" s="343"/>
      <c r="BH7" s="343"/>
      <c r="BI7" s="343"/>
      <c r="BJ7" s="343"/>
      <c r="BK7" s="343"/>
      <c r="BL7" s="343"/>
      <c r="BM7" s="343"/>
      <c r="BN7" s="343"/>
      <c r="BO7" s="343"/>
      <c r="BP7" s="343"/>
      <c r="BQ7" s="343"/>
      <c r="BR7" s="343"/>
      <c r="BS7" s="343"/>
      <c r="BT7" s="343"/>
      <c r="BU7" s="343"/>
      <c r="BV7" s="343"/>
      <c r="BW7" s="343"/>
      <c r="BX7" s="343"/>
      <c r="BY7" s="343"/>
      <c r="BZ7" s="343"/>
      <c r="CA7" s="343"/>
      <c r="CB7" s="343"/>
      <c r="CC7" s="343"/>
      <c r="CD7" s="343"/>
      <c r="CE7" s="343"/>
      <c r="CF7" s="343"/>
      <c r="CG7" s="343"/>
      <c r="CH7" s="343"/>
      <c r="CI7" s="343"/>
      <c r="CJ7" s="343"/>
      <c r="CK7" s="343"/>
      <c r="CL7" s="343"/>
      <c r="CM7" s="343"/>
      <c r="CN7" s="343"/>
      <c r="CO7" s="343"/>
      <c r="CP7" s="343"/>
      <c r="CQ7" s="343"/>
      <c r="CR7" s="343"/>
      <c r="CS7" s="343"/>
      <c r="CT7" s="343"/>
      <c r="CU7" s="343"/>
      <c r="CV7" s="343"/>
      <c r="CW7" s="343"/>
      <c r="CX7" s="343"/>
      <c r="CY7" s="343"/>
      <c r="CZ7" s="343"/>
      <c r="DA7" s="343"/>
      <c r="DB7" s="343"/>
      <c r="DC7" s="343"/>
      <c r="DD7" s="343"/>
      <c r="DE7" s="343"/>
      <c r="DF7" s="343"/>
      <c r="DG7" s="343"/>
      <c r="DH7" s="343"/>
      <c r="DI7" s="343"/>
      <c r="DJ7" s="343"/>
      <c r="DK7" s="343"/>
      <c r="DL7" s="343"/>
      <c r="DM7" s="343"/>
      <c r="DN7" s="343"/>
      <c r="DO7" s="343"/>
      <c r="DP7" s="343"/>
      <c r="DQ7" s="343"/>
      <c r="DR7" s="343"/>
      <c r="DS7" s="343"/>
      <c r="DT7" s="343"/>
      <c r="DU7" s="343"/>
      <c r="DV7" s="343"/>
      <c r="DW7" s="343"/>
      <c r="DX7" s="343"/>
      <c r="DY7" s="343"/>
      <c r="DZ7" s="343"/>
      <c r="EA7" s="343"/>
      <c r="EB7" s="343"/>
      <c r="EC7" s="343"/>
      <c r="ED7" s="343"/>
      <c r="EE7" s="343"/>
      <c r="EF7" s="343"/>
      <c r="EG7" s="343"/>
      <c r="EH7" s="343"/>
      <c r="EI7" s="343" t="s">
        <v>95</v>
      </c>
      <c r="EJ7" s="339" t="s">
        <v>96</v>
      </c>
      <c r="EK7" s="339" t="s">
        <v>97</v>
      </c>
      <c r="EL7" s="339" t="s">
        <v>98</v>
      </c>
      <c r="EM7" s="339" t="s">
        <v>99</v>
      </c>
      <c r="EN7" s="339"/>
      <c r="EO7" s="339"/>
      <c r="EP7" s="339"/>
      <c r="EQ7" s="339"/>
      <c r="ER7" s="353" t="s">
        <v>100</v>
      </c>
      <c r="ES7" s="344" t="s">
        <v>101</v>
      </c>
      <c r="ET7" s="344"/>
      <c r="EU7" s="344"/>
      <c r="EV7" s="344"/>
      <c r="EW7" s="344"/>
      <c r="EX7" s="344"/>
      <c r="EY7" s="344"/>
      <c r="EZ7" s="344"/>
      <c r="FA7" s="344" t="s">
        <v>203</v>
      </c>
      <c r="FB7" s="339" t="s">
        <v>204</v>
      </c>
      <c r="FC7" s="339" t="s">
        <v>102</v>
      </c>
      <c r="FD7" s="339" t="s">
        <v>103</v>
      </c>
      <c r="FE7" s="339" t="s">
        <v>205</v>
      </c>
      <c r="FF7" s="352" t="s">
        <v>104</v>
      </c>
      <c r="FG7" s="352"/>
      <c r="FH7" s="352"/>
      <c r="FI7" s="352"/>
      <c r="FJ7" s="352"/>
      <c r="FK7" s="352"/>
      <c r="FL7" s="352"/>
      <c r="FM7" s="352"/>
      <c r="FN7" s="352"/>
      <c r="FO7" s="352"/>
      <c r="FP7" s="341" t="s">
        <v>105</v>
      </c>
      <c r="FQ7" s="261" t="s">
        <v>106</v>
      </c>
      <c r="FR7" s="263" t="s">
        <v>38</v>
      </c>
    </row>
    <row r="8" spans="1:174" ht="44.25" customHeight="1">
      <c r="C8" s="343"/>
      <c r="D8" s="356"/>
      <c r="E8" s="343"/>
      <c r="F8" s="339"/>
      <c r="G8" s="358"/>
      <c r="H8" s="339"/>
      <c r="I8" s="339"/>
      <c r="J8" s="339"/>
      <c r="K8" s="339"/>
      <c r="L8" s="345" t="s">
        <v>215</v>
      </c>
      <c r="M8" s="345" t="s">
        <v>207</v>
      </c>
      <c r="N8" s="264" t="s">
        <v>107</v>
      </c>
      <c r="O8" s="345" t="s">
        <v>108</v>
      </c>
      <c r="P8" s="264" t="s">
        <v>109</v>
      </c>
      <c r="Q8" s="345" t="s">
        <v>110</v>
      </c>
      <c r="R8" s="264" t="s">
        <v>111</v>
      </c>
      <c r="S8" s="345" t="s">
        <v>91</v>
      </c>
      <c r="T8" s="354"/>
      <c r="U8" s="339" t="s">
        <v>112</v>
      </c>
      <c r="V8" s="339" t="s">
        <v>113</v>
      </c>
      <c r="W8" s="347" t="s">
        <v>114</v>
      </c>
      <c r="X8" s="347" t="s">
        <v>115</v>
      </c>
      <c r="Y8" s="339" t="s">
        <v>116</v>
      </c>
      <c r="Z8" s="339" t="s">
        <v>117</v>
      </c>
      <c r="AA8" s="339" t="s">
        <v>118</v>
      </c>
      <c r="AB8" s="339" t="s">
        <v>119</v>
      </c>
      <c r="AC8" s="339" t="s">
        <v>120</v>
      </c>
      <c r="AD8" s="347" t="s">
        <v>121</v>
      </c>
      <c r="AE8" s="339" t="s">
        <v>122</v>
      </c>
      <c r="AF8" s="342" t="s">
        <v>123</v>
      </c>
      <c r="AG8" s="342" t="s">
        <v>124</v>
      </c>
      <c r="AH8" s="340" t="s">
        <v>125</v>
      </c>
      <c r="AI8" s="340"/>
      <c r="AJ8" s="340"/>
      <c r="AK8" s="340"/>
      <c r="AL8" s="340"/>
      <c r="AM8" s="340" t="s">
        <v>126</v>
      </c>
      <c r="AN8" s="340"/>
      <c r="AO8" s="340"/>
      <c r="AP8" s="340"/>
      <c r="AQ8" s="340"/>
      <c r="AR8" s="340" t="s">
        <v>127</v>
      </c>
      <c r="AS8" s="340"/>
      <c r="AT8" s="340"/>
      <c r="AU8" s="340"/>
      <c r="AV8" s="340"/>
      <c r="AW8" s="340" t="s">
        <v>128</v>
      </c>
      <c r="AX8" s="340"/>
      <c r="AY8" s="340"/>
      <c r="AZ8" s="340"/>
      <c r="BA8" s="340"/>
      <c r="BB8" s="340" t="s">
        <v>129</v>
      </c>
      <c r="BC8" s="340"/>
      <c r="BD8" s="340"/>
      <c r="BE8" s="340"/>
      <c r="BF8" s="340"/>
      <c r="BG8" s="340" t="s">
        <v>130</v>
      </c>
      <c r="BH8" s="340"/>
      <c r="BI8" s="340"/>
      <c r="BJ8" s="340"/>
      <c r="BK8" s="340"/>
      <c r="BL8" s="340" t="s">
        <v>131</v>
      </c>
      <c r="BM8" s="340"/>
      <c r="BN8" s="340"/>
      <c r="BO8" s="340"/>
      <c r="BP8" s="340"/>
      <c r="BQ8" s="340" t="s">
        <v>132</v>
      </c>
      <c r="BR8" s="340"/>
      <c r="BS8" s="340"/>
      <c r="BT8" s="340"/>
      <c r="BU8" s="340"/>
      <c r="BV8" s="340" t="s">
        <v>133</v>
      </c>
      <c r="BW8" s="340"/>
      <c r="BX8" s="340"/>
      <c r="BY8" s="340"/>
      <c r="BZ8" s="340"/>
      <c r="CA8" s="340" t="s">
        <v>134</v>
      </c>
      <c r="CB8" s="340"/>
      <c r="CC8" s="340"/>
      <c r="CD8" s="340"/>
      <c r="CE8" s="340"/>
      <c r="CF8" s="340" t="s">
        <v>135</v>
      </c>
      <c r="CG8" s="340"/>
      <c r="CH8" s="340"/>
      <c r="CI8" s="340"/>
      <c r="CJ8" s="340"/>
      <c r="CK8" s="340" t="s">
        <v>136</v>
      </c>
      <c r="CL8" s="340"/>
      <c r="CM8" s="340"/>
      <c r="CN8" s="340"/>
      <c r="CO8" s="340"/>
      <c r="CP8" s="340" t="s">
        <v>137</v>
      </c>
      <c r="CQ8" s="340"/>
      <c r="CR8" s="340"/>
      <c r="CS8" s="340"/>
      <c r="CT8" s="340"/>
      <c r="CU8" s="340" t="s">
        <v>138</v>
      </c>
      <c r="CV8" s="340"/>
      <c r="CW8" s="340"/>
      <c r="CX8" s="340"/>
      <c r="CY8" s="340"/>
      <c r="CZ8" s="340" t="s">
        <v>139</v>
      </c>
      <c r="DA8" s="340"/>
      <c r="DB8" s="340"/>
      <c r="DC8" s="340"/>
      <c r="DD8" s="340"/>
      <c r="DE8" s="340" t="s">
        <v>140</v>
      </c>
      <c r="DF8" s="340"/>
      <c r="DG8" s="340"/>
      <c r="DH8" s="340"/>
      <c r="DI8" s="340"/>
      <c r="DJ8" s="340" t="s">
        <v>141</v>
      </c>
      <c r="DK8" s="340"/>
      <c r="DL8" s="340"/>
      <c r="DM8" s="340"/>
      <c r="DN8" s="340"/>
      <c r="DO8" s="340" t="s">
        <v>142</v>
      </c>
      <c r="DP8" s="340"/>
      <c r="DQ8" s="340"/>
      <c r="DR8" s="340"/>
      <c r="DS8" s="340"/>
      <c r="DT8" s="340" t="s">
        <v>199</v>
      </c>
      <c r="DU8" s="340"/>
      <c r="DV8" s="340"/>
      <c r="DW8" s="340"/>
      <c r="DX8" s="340"/>
      <c r="DY8" s="340" t="s">
        <v>143</v>
      </c>
      <c r="DZ8" s="340"/>
      <c r="EA8" s="340"/>
      <c r="EB8" s="340"/>
      <c r="EC8" s="340"/>
      <c r="ED8" s="340" t="s">
        <v>141</v>
      </c>
      <c r="EE8" s="340"/>
      <c r="EF8" s="340"/>
      <c r="EG8" s="340"/>
      <c r="EH8" s="340"/>
      <c r="EI8" s="343"/>
      <c r="EJ8" s="339"/>
      <c r="EK8" s="339"/>
      <c r="EL8" s="339"/>
      <c r="EM8" s="339" t="s">
        <v>144</v>
      </c>
      <c r="EN8" s="339" t="s">
        <v>145</v>
      </c>
      <c r="EO8" s="339" t="s">
        <v>146</v>
      </c>
      <c r="EP8" s="339" t="s">
        <v>147</v>
      </c>
      <c r="EQ8" s="339" t="s">
        <v>148</v>
      </c>
      <c r="ER8" s="353"/>
      <c r="ES8" s="344" t="s">
        <v>149</v>
      </c>
      <c r="ET8" s="344" t="s">
        <v>150</v>
      </c>
      <c r="EU8" s="344" t="s">
        <v>151</v>
      </c>
      <c r="EV8" s="342" t="s">
        <v>152</v>
      </c>
      <c r="EW8" s="342" t="s">
        <v>153</v>
      </c>
      <c r="EX8" s="342" t="s">
        <v>154</v>
      </c>
      <c r="EY8" s="342" t="s">
        <v>155</v>
      </c>
      <c r="EZ8" s="342" t="s">
        <v>156</v>
      </c>
      <c r="FA8" s="344"/>
      <c r="FB8" s="339"/>
      <c r="FC8" s="339"/>
      <c r="FD8" s="339"/>
      <c r="FE8" s="339"/>
      <c r="FF8" s="341" t="s">
        <v>216</v>
      </c>
      <c r="FG8" s="341" t="s">
        <v>221</v>
      </c>
      <c r="FH8" s="341" t="s">
        <v>157</v>
      </c>
      <c r="FI8" s="341" t="s">
        <v>158</v>
      </c>
      <c r="FJ8" s="341" t="s">
        <v>159</v>
      </c>
      <c r="FK8" s="341" t="s">
        <v>160</v>
      </c>
      <c r="FL8" s="341" t="s">
        <v>219</v>
      </c>
      <c r="FM8" s="341" t="s">
        <v>161</v>
      </c>
      <c r="FN8" s="341" t="s">
        <v>162</v>
      </c>
      <c r="FO8" s="341" t="s">
        <v>38</v>
      </c>
      <c r="FP8" s="341"/>
      <c r="FQ8" s="151">
        <v>5.5E-2</v>
      </c>
      <c r="FR8" s="265" t="s">
        <v>163</v>
      </c>
    </row>
    <row r="9" spans="1:174" ht="47" customHeight="1">
      <c r="C9" s="343"/>
      <c r="D9" s="357"/>
      <c r="E9" s="343"/>
      <c r="F9" s="339"/>
      <c r="G9" s="348"/>
      <c r="H9" s="339"/>
      <c r="I9" s="339"/>
      <c r="J9" s="339"/>
      <c r="K9" s="339"/>
      <c r="L9" s="346"/>
      <c r="M9" s="346"/>
      <c r="N9" s="264"/>
      <c r="O9" s="346"/>
      <c r="P9" s="264"/>
      <c r="Q9" s="346"/>
      <c r="R9" s="264"/>
      <c r="S9" s="346"/>
      <c r="T9" s="354"/>
      <c r="U9" s="339"/>
      <c r="V9" s="339"/>
      <c r="W9" s="348"/>
      <c r="X9" s="348"/>
      <c r="Y9" s="339"/>
      <c r="Z9" s="339"/>
      <c r="AA9" s="339"/>
      <c r="AB9" s="339"/>
      <c r="AC9" s="339"/>
      <c r="AD9" s="348"/>
      <c r="AE9" s="339"/>
      <c r="AF9" s="342"/>
      <c r="AG9" s="342"/>
      <c r="AH9" s="152" t="s">
        <v>164</v>
      </c>
      <c r="AI9" s="262" t="s">
        <v>165</v>
      </c>
      <c r="AJ9" s="262" t="s">
        <v>166</v>
      </c>
      <c r="AK9" s="262" t="s">
        <v>97</v>
      </c>
      <c r="AL9" s="153" t="s">
        <v>167</v>
      </c>
      <c r="AM9" s="262" t="s">
        <v>164</v>
      </c>
      <c r="AN9" s="262" t="s">
        <v>165</v>
      </c>
      <c r="AO9" s="262" t="s">
        <v>166</v>
      </c>
      <c r="AP9" s="262" t="s">
        <v>97</v>
      </c>
      <c r="AQ9" s="262" t="s">
        <v>168</v>
      </c>
      <c r="AR9" s="262" t="s">
        <v>164</v>
      </c>
      <c r="AS9" s="262" t="s">
        <v>165</v>
      </c>
      <c r="AT9" s="262" t="s">
        <v>166</v>
      </c>
      <c r="AU9" s="262" t="s">
        <v>97</v>
      </c>
      <c r="AV9" s="262" t="s">
        <v>168</v>
      </c>
      <c r="AW9" s="262" t="s">
        <v>164</v>
      </c>
      <c r="AX9" s="262" t="s">
        <v>165</v>
      </c>
      <c r="AY9" s="262" t="s">
        <v>166</v>
      </c>
      <c r="AZ9" s="262" t="s">
        <v>97</v>
      </c>
      <c r="BA9" s="262" t="s">
        <v>168</v>
      </c>
      <c r="BB9" s="262" t="s">
        <v>164</v>
      </c>
      <c r="BC9" s="262" t="s">
        <v>165</v>
      </c>
      <c r="BD9" s="262" t="s">
        <v>166</v>
      </c>
      <c r="BE9" s="262" t="s">
        <v>97</v>
      </c>
      <c r="BF9" s="262" t="s">
        <v>168</v>
      </c>
      <c r="BG9" s="262" t="s">
        <v>164</v>
      </c>
      <c r="BH9" s="262" t="s">
        <v>165</v>
      </c>
      <c r="BI9" s="262" t="s">
        <v>166</v>
      </c>
      <c r="BJ9" s="262" t="s">
        <v>97</v>
      </c>
      <c r="BK9" s="262" t="s">
        <v>168</v>
      </c>
      <c r="BL9" s="262" t="s">
        <v>164</v>
      </c>
      <c r="BM9" s="262" t="s">
        <v>165</v>
      </c>
      <c r="BN9" s="262" t="s">
        <v>166</v>
      </c>
      <c r="BO9" s="262" t="s">
        <v>97</v>
      </c>
      <c r="BP9" s="262" t="s">
        <v>168</v>
      </c>
      <c r="BQ9" s="262" t="s">
        <v>164</v>
      </c>
      <c r="BR9" s="262" t="s">
        <v>165</v>
      </c>
      <c r="BS9" s="262" t="s">
        <v>166</v>
      </c>
      <c r="BT9" s="262" t="s">
        <v>97</v>
      </c>
      <c r="BU9" s="262" t="s">
        <v>168</v>
      </c>
      <c r="BV9" s="262" t="s">
        <v>164</v>
      </c>
      <c r="BW9" s="262" t="s">
        <v>165</v>
      </c>
      <c r="BX9" s="262" t="s">
        <v>166</v>
      </c>
      <c r="BY9" s="262" t="s">
        <v>97</v>
      </c>
      <c r="BZ9" s="262" t="s">
        <v>168</v>
      </c>
      <c r="CA9" s="262" t="s">
        <v>164</v>
      </c>
      <c r="CB9" s="262" t="s">
        <v>165</v>
      </c>
      <c r="CC9" s="262" t="s">
        <v>166</v>
      </c>
      <c r="CD9" s="262" t="s">
        <v>97</v>
      </c>
      <c r="CE9" s="262" t="s">
        <v>168</v>
      </c>
      <c r="CF9" s="262" t="s">
        <v>164</v>
      </c>
      <c r="CG9" s="262" t="s">
        <v>165</v>
      </c>
      <c r="CH9" s="262" t="s">
        <v>166</v>
      </c>
      <c r="CI9" s="262" t="s">
        <v>97</v>
      </c>
      <c r="CJ9" s="262" t="s">
        <v>168</v>
      </c>
      <c r="CK9" s="262" t="s">
        <v>164</v>
      </c>
      <c r="CL9" s="262" t="s">
        <v>165</v>
      </c>
      <c r="CM9" s="262" t="s">
        <v>166</v>
      </c>
      <c r="CN9" s="262" t="s">
        <v>97</v>
      </c>
      <c r="CO9" s="262" t="s">
        <v>168</v>
      </c>
      <c r="CP9" s="262" t="s">
        <v>164</v>
      </c>
      <c r="CQ9" s="262" t="s">
        <v>165</v>
      </c>
      <c r="CR9" s="262" t="s">
        <v>166</v>
      </c>
      <c r="CS9" s="262" t="s">
        <v>97</v>
      </c>
      <c r="CT9" s="262" t="s">
        <v>168</v>
      </c>
      <c r="CU9" s="262" t="s">
        <v>164</v>
      </c>
      <c r="CV9" s="262" t="s">
        <v>165</v>
      </c>
      <c r="CW9" s="262" t="s">
        <v>166</v>
      </c>
      <c r="CX9" s="262" t="s">
        <v>97</v>
      </c>
      <c r="CY9" s="262" t="s">
        <v>168</v>
      </c>
      <c r="CZ9" s="262" t="s">
        <v>164</v>
      </c>
      <c r="DA9" s="262" t="s">
        <v>165</v>
      </c>
      <c r="DB9" s="262" t="s">
        <v>166</v>
      </c>
      <c r="DC9" s="262" t="s">
        <v>97</v>
      </c>
      <c r="DD9" s="262" t="s">
        <v>168</v>
      </c>
      <c r="DE9" s="262" t="s">
        <v>164</v>
      </c>
      <c r="DF9" s="262" t="s">
        <v>165</v>
      </c>
      <c r="DG9" s="262" t="s">
        <v>166</v>
      </c>
      <c r="DH9" s="262" t="s">
        <v>97</v>
      </c>
      <c r="DI9" s="262" t="s">
        <v>168</v>
      </c>
      <c r="DJ9" s="262" t="s">
        <v>164</v>
      </c>
      <c r="DK9" s="262" t="s">
        <v>165</v>
      </c>
      <c r="DL9" s="262" t="s">
        <v>166</v>
      </c>
      <c r="DM9" s="262" t="s">
        <v>97</v>
      </c>
      <c r="DN9" s="262" t="s">
        <v>168</v>
      </c>
      <c r="DO9" s="262" t="s">
        <v>164</v>
      </c>
      <c r="DP9" s="262" t="s">
        <v>165</v>
      </c>
      <c r="DQ9" s="262" t="s">
        <v>166</v>
      </c>
      <c r="DR9" s="262" t="s">
        <v>97</v>
      </c>
      <c r="DS9" s="262" t="s">
        <v>168</v>
      </c>
      <c r="DT9" s="262" t="s">
        <v>164</v>
      </c>
      <c r="DU9" s="262" t="s">
        <v>165</v>
      </c>
      <c r="DV9" s="262" t="s">
        <v>166</v>
      </c>
      <c r="DW9" s="262" t="s">
        <v>97</v>
      </c>
      <c r="DX9" s="262" t="s">
        <v>168</v>
      </c>
      <c r="DY9" s="262" t="s">
        <v>164</v>
      </c>
      <c r="DZ9" s="262" t="s">
        <v>165</v>
      </c>
      <c r="EA9" s="262" t="s">
        <v>166</v>
      </c>
      <c r="EB9" s="262" t="s">
        <v>97</v>
      </c>
      <c r="EC9" s="262" t="s">
        <v>168</v>
      </c>
      <c r="ED9" s="262" t="s">
        <v>164</v>
      </c>
      <c r="EE9" s="262" t="s">
        <v>165</v>
      </c>
      <c r="EF9" s="262" t="s">
        <v>166</v>
      </c>
      <c r="EG9" s="262" t="s">
        <v>97</v>
      </c>
      <c r="EH9" s="262" t="s">
        <v>168</v>
      </c>
      <c r="EI9" s="343"/>
      <c r="EJ9" s="339"/>
      <c r="EK9" s="339"/>
      <c r="EL9" s="339"/>
      <c r="EM9" s="339"/>
      <c r="EN9" s="339"/>
      <c r="EO9" s="339"/>
      <c r="EP9" s="339"/>
      <c r="EQ9" s="339"/>
      <c r="ER9" s="343"/>
      <c r="ES9" s="344"/>
      <c r="ET9" s="344"/>
      <c r="EU9" s="344"/>
      <c r="EV9" s="342"/>
      <c r="EW9" s="342"/>
      <c r="EX9" s="342"/>
      <c r="EY9" s="342"/>
      <c r="EZ9" s="342"/>
      <c r="FA9" s="344"/>
      <c r="FB9" s="339"/>
      <c r="FC9" s="339"/>
      <c r="FD9" s="339"/>
      <c r="FE9" s="339"/>
      <c r="FF9" s="341"/>
      <c r="FG9" s="341"/>
      <c r="FH9" s="341"/>
      <c r="FI9" s="341"/>
      <c r="FJ9" s="341"/>
      <c r="FK9" s="341"/>
      <c r="FL9" s="341"/>
      <c r="FM9" s="341"/>
      <c r="FN9" s="341"/>
      <c r="FO9" s="341"/>
      <c r="FP9" s="154" t="s">
        <v>169</v>
      </c>
      <c r="FQ9" s="155" t="s">
        <v>170</v>
      </c>
      <c r="FR9" s="265" t="s">
        <v>171</v>
      </c>
    </row>
    <row r="10" spans="1:174" s="167" customFormat="1" ht="18" customHeight="1">
      <c r="A10" s="168"/>
      <c r="B10" s="156"/>
      <c r="C10" s="157">
        <v>1</v>
      </c>
      <c r="D10" s="169">
        <v>687717736823000</v>
      </c>
      <c r="E10" s="255" t="s">
        <v>173</v>
      </c>
      <c r="F10" s="175">
        <v>171113</v>
      </c>
      <c r="G10" s="166"/>
      <c r="H10" s="158" t="s">
        <v>174</v>
      </c>
      <c r="I10" s="158" t="s">
        <v>141</v>
      </c>
      <c r="J10" s="158" t="s">
        <v>172</v>
      </c>
      <c r="K10" s="158" t="s">
        <v>175</v>
      </c>
      <c r="L10" s="159"/>
      <c r="M10" s="159"/>
      <c r="N10" s="159"/>
      <c r="O10" s="159"/>
      <c r="P10" s="159"/>
      <c r="Q10" s="159"/>
      <c r="R10" s="159"/>
      <c r="S10" s="159">
        <f>L10+N10+O10+P10-Q10-R10+M10</f>
        <v>0</v>
      </c>
      <c r="T10" s="159"/>
      <c r="U10" s="165"/>
      <c r="V10" s="161"/>
      <c r="W10" s="161"/>
      <c r="X10" s="161"/>
      <c r="Y10" s="160"/>
      <c r="Z10" s="160"/>
      <c r="AA10" s="161"/>
      <c r="AB10" s="161"/>
      <c r="AC10" s="160">
        <f t="shared" ref="AC10:AC15" si="0">Y10+AA10-AB10</f>
        <v>0</v>
      </c>
      <c r="AD10" s="162">
        <f>'BONUS DD SPECIALIST'!W12</f>
        <v>51200000</v>
      </c>
      <c r="AE10" s="162"/>
      <c r="AF10" s="162"/>
      <c r="AG10" s="162"/>
      <c r="AH10" s="161"/>
      <c r="AI10" s="161"/>
      <c r="AJ10" s="161"/>
      <c r="AK10" s="161"/>
      <c r="AL10" s="159"/>
      <c r="AM10" s="162"/>
      <c r="AN10" s="162"/>
      <c r="AO10" s="162"/>
      <c r="AP10" s="162"/>
      <c r="AQ10" s="162"/>
      <c r="AR10" s="162"/>
      <c r="AS10" s="162"/>
      <c r="AT10" s="162"/>
      <c r="AU10" s="162"/>
      <c r="AV10" s="162"/>
      <c r="AW10" s="162"/>
      <c r="AX10" s="162"/>
      <c r="AY10" s="162"/>
      <c r="AZ10" s="162"/>
      <c r="BA10" s="162"/>
      <c r="BB10" s="162"/>
      <c r="BC10" s="162"/>
      <c r="BD10" s="162"/>
      <c r="BE10" s="162"/>
      <c r="BF10" s="162"/>
      <c r="BG10" s="162"/>
      <c r="BH10" s="162"/>
      <c r="BI10" s="162"/>
      <c r="BJ10" s="162"/>
      <c r="BK10" s="162"/>
      <c r="BL10" s="162"/>
      <c r="BM10" s="162"/>
      <c r="BN10" s="162"/>
      <c r="BO10" s="162"/>
      <c r="BP10" s="162"/>
      <c r="BQ10" s="162"/>
      <c r="BR10" s="162"/>
      <c r="BS10" s="162"/>
      <c r="BT10" s="162"/>
      <c r="BU10" s="162"/>
      <c r="BV10" s="162"/>
      <c r="BW10" s="162"/>
      <c r="BX10" s="162"/>
      <c r="BY10" s="162"/>
      <c r="BZ10" s="162"/>
      <c r="CA10" s="162"/>
      <c r="CB10" s="162"/>
      <c r="CC10" s="162"/>
      <c r="CD10" s="162"/>
      <c r="CE10" s="162"/>
      <c r="CF10" s="162"/>
      <c r="CG10" s="162"/>
      <c r="CH10" s="162"/>
      <c r="CI10" s="162"/>
      <c r="CJ10" s="162"/>
      <c r="CK10" s="162"/>
      <c r="CL10" s="162"/>
      <c r="CM10" s="162"/>
      <c r="CN10" s="162"/>
      <c r="CO10" s="162"/>
      <c r="CP10" s="162"/>
      <c r="CQ10" s="162"/>
      <c r="CR10" s="162"/>
      <c r="CS10" s="162"/>
      <c r="CT10" s="162"/>
      <c r="CU10" s="162"/>
      <c r="CV10" s="162"/>
      <c r="CW10" s="162"/>
      <c r="CX10" s="162"/>
      <c r="CY10" s="162"/>
      <c r="CZ10" s="162"/>
      <c r="DA10" s="162"/>
      <c r="DB10" s="162"/>
      <c r="DC10" s="162"/>
      <c r="DD10" s="162"/>
      <c r="DE10" s="162"/>
      <c r="DF10" s="162"/>
      <c r="DG10" s="162"/>
      <c r="DH10" s="162"/>
      <c r="DI10" s="162"/>
      <c r="DJ10" s="162"/>
      <c r="DK10" s="162"/>
      <c r="DL10" s="162"/>
      <c r="DM10" s="162"/>
      <c r="DN10" s="162"/>
      <c r="DO10" s="162"/>
      <c r="DP10" s="162"/>
      <c r="DQ10" s="162"/>
      <c r="DR10" s="162"/>
      <c r="DS10" s="162"/>
      <c r="DT10" s="162"/>
      <c r="DU10" s="162"/>
      <c r="DV10" s="162"/>
      <c r="DW10" s="162"/>
      <c r="DX10" s="162"/>
      <c r="DY10" s="162"/>
      <c r="DZ10" s="162"/>
      <c r="EA10" s="162"/>
      <c r="EB10" s="162"/>
      <c r="EC10" s="162"/>
      <c r="ED10" s="162"/>
      <c r="EE10" s="162"/>
      <c r="EF10" s="162"/>
      <c r="EG10" s="162"/>
      <c r="EH10" s="162"/>
      <c r="EI10" s="162">
        <f t="shared" ref="EI10:EI15" si="1">AD10+AE10+AF10+AG10+AL10+AQ10+AV10+BF10+BK10+CU10+CY10+DD10+DI10+DN10+EH10</f>
        <v>51200000</v>
      </c>
      <c r="EJ10" s="165"/>
      <c r="EK10" s="161"/>
      <c r="EL10" s="162">
        <f t="shared" ref="EL10" si="2">EI10+EJ10-EK10</f>
        <v>51200000</v>
      </c>
      <c r="EM10" s="162">
        <f>'BONUS DD SPECIALIST'!L12</f>
        <v>3000000</v>
      </c>
      <c r="EN10" s="162"/>
      <c r="EO10" s="165"/>
      <c r="EP10" s="165"/>
      <c r="EQ10" s="162">
        <f t="shared" ref="EQ10:EQ15" si="3">SUM(EM10:EO10)-EP10</f>
        <v>3000000</v>
      </c>
      <c r="ER10" s="163">
        <f t="shared" ref="ER10:ER13" si="4">S10+AC10+EQ10+T10+EL10</f>
        <v>54200000</v>
      </c>
      <c r="ES10" s="162"/>
      <c r="ET10" s="162"/>
      <c r="EU10" s="162"/>
      <c r="EV10" s="162"/>
      <c r="EW10" s="162"/>
      <c r="EX10" s="162"/>
      <c r="EY10" s="162"/>
      <c r="EZ10" s="162">
        <f t="shared" ref="EZ10" si="5">SUM(ES10:EY10)</f>
        <v>0</v>
      </c>
      <c r="FA10" s="162"/>
      <c r="FB10" s="257"/>
      <c r="FC10" s="164"/>
      <c r="FD10" s="164"/>
      <c r="FE10" s="162"/>
      <c r="FF10" s="162"/>
      <c r="FG10" s="165"/>
      <c r="FH10" s="165"/>
      <c r="FI10" s="165"/>
      <c r="FJ10" s="159"/>
      <c r="FK10" s="165"/>
      <c r="FL10" s="165"/>
      <c r="FM10" s="159">
        <v>5382500</v>
      </c>
      <c r="FN10" s="165">
        <v>1529290</v>
      </c>
      <c r="FO10" s="162">
        <f t="shared" ref="FO10:FO15" si="6">SUM(FF10:FN10)</f>
        <v>6911790</v>
      </c>
      <c r="FP10" s="162">
        <f t="shared" ref="FP10:FP15" si="7">ER10+FO10</f>
        <v>61111790</v>
      </c>
      <c r="FQ10" s="162">
        <f t="shared" ref="FQ10:FQ12" si="8">FP10*$FQ$8</f>
        <v>3361148.45</v>
      </c>
      <c r="FR10" s="162">
        <f t="shared" ref="FR10:FR15" si="9">FP10+FQ10</f>
        <v>64472938.450000003</v>
      </c>
    </row>
    <row r="11" spans="1:174" s="167" customFormat="1" ht="18" customHeight="1">
      <c r="A11" s="168"/>
      <c r="B11" s="156"/>
      <c r="C11" s="259">
        <f>C10+1</f>
        <v>2</v>
      </c>
      <c r="D11" s="169">
        <v>544405947811000</v>
      </c>
      <c r="E11" s="255" t="s">
        <v>177</v>
      </c>
      <c r="F11" s="175">
        <v>171144</v>
      </c>
      <c r="G11" s="166"/>
      <c r="H11" s="158" t="s">
        <v>176</v>
      </c>
      <c r="I11" s="158" t="s">
        <v>141</v>
      </c>
      <c r="J11" s="158" t="s">
        <v>172</v>
      </c>
      <c r="K11" s="158" t="s">
        <v>175</v>
      </c>
      <c r="L11" s="159"/>
      <c r="M11" s="159"/>
      <c r="N11" s="159"/>
      <c r="O11" s="159"/>
      <c r="P11" s="159"/>
      <c r="Q11" s="260"/>
      <c r="R11" s="159"/>
      <c r="S11" s="159">
        <f t="shared" ref="S11:S12" si="10">L11+N11+O11+P11-Q11-R11+M11</f>
        <v>0</v>
      </c>
      <c r="T11" s="159"/>
      <c r="U11" s="165"/>
      <c r="V11" s="161"/>
      <c r="W11" s="161"/>
      <c r="X11" s="161"/>
      <c r="Y11" s="160"/>
      <c r="Z11" s="160"/>
      <c r="AA11" s="161"/>
      <c r="AB11" s="161"/>
      <c r="AC11" s="160">
        <f t="shared" si="0"/>
        <v>0</v>
      </c>
      <c r="AD11" s="162">
        <f>'BONUS DD SPECIALIST'!W14</f>
        <v>42000000</v>
      </c>
      <c r="AE11" s="162"/>
      <c r="AF11" s="162"/>
      <c r="AG11" s="162"/>
      <c r="AH11" s="161"/>
      <c r="AI11" s="161"/>
      <c r="AJ11" s="161"/>
      <c r="AK11" s="161"/>
      <c r="AL11" s="159"/>
      <c r="AM11" s="162"/>
      <c r="AN11" s="162"/>
      <c r="AO11" s="162"/>
      <c r="AP11" s="162"/>
      <c r="AQ11" s="162"/>
      <c r="AR11" s="162"/>
      <c r="AS11" s="162"/>
      <c r="AT11" s="162"/>
      <c r="AU11" s="162"/>
      <c r="AV11" s="162"/>
      <c r="AW11" s="162"/>
      <c r="AX11" s="162"/>
      <c r="AY11" s="162"/>
      <c r="AZ11" s="162"/>
      <c r="BA11" s="162"/>
      <c r="BB11" s="162"/>
      <c r="BC11" s="162"/>
      <c r="BD11" s="162"/>
      <c r="BE11" s="162"/>
      <c r="BF11" s="162"/>
      <c r="BG11" s="162"/>
      <c r="BH11" s="162"/>
      <c r="BI11" s="162"/>
      <c r="BJ11" s="162"/>
      <c r="BK11" s="162"/>
      <c r="BL11" s="162"/>
      <c r="BM11" s="162"/>
      <c r="BN11" s="162"/>
      <c r="BO11" s="162"/>
      <c r="BP11" s="162"/>
      <c r="BQ11" s="162"/>
      <c r="BR11" s="162"/>
      <c r="BS11" s="162"/>
      <c r="BT11" s="162"/>
      <c r="BU11" s="162"/>
      <c r="BV11" s="162"/>
      <c r="BW11" s="162"/>
      <c r="BX11" s="162"/>
      <c r="BY11" s="162"/>
      <c r="BZ11" s="162"/>
      <c r="CA11" s="162"/>
      <c r="CB11" s="162"/>
      <c r="CC11" s="162"/>
      <c r="CD11" s="162"/>
      <c r="CE11" s="162"/>
      <c r="CF11" s="162"/>
      <c r="CG11" s="162"/>
      <c r="CH11" s="162"/>
      <c r="CI11" s="162"/>
      <c r="CJ11" s="162"/>
      <c r="CK11" s="162"/>
      <c r="CL11" s="162"/>
      <c r="CM11" s="162"/>
      <c r="CN11" s="162"/>
      <c r="CO11" s="162"/>
      <c r="CP11" s="162"/>
      <c r="CQ11" s="162"/>
      <c r="CR11" s="162"/>
      <c r="CS11" s="162"/>
      <c r="CT11" s="162"/>
      <c r="CU11" s="162"/>
      <c r="CV11" s="162"/>
      <c r="CW11" s="162"/>
      <c r="CX11" s="162"/>
      <c r="CY11" s="162"/>
      <c r="CZ11" s="162"/>
      <c r="DA11" s="162"/>
      <c r="DB11" s="162"/>
      <c r="DC11" s="162"/>
      <c r="DD11" s="162"/>
      <c r="DE11" s="162"/>
      <c r="DF11" s="162"/>
      <c r="DG11" s="162"/>
      <c r="DH11" s="162"/>
      <c r="DI11" s="162"/>
      <c r="DJ11" s="162"/>
      <c r="DK11" s="162"/>
      <c r="DL11" s="162"/>
      <c r="DM11" s="162"/>
      <c r="DN11" s="162"/>
      <c r="DO11" s="162"/>
      <c r="DP11" s="162"/>
      <c r="DQ11" s="162"/>
      <c r="DR11" s="162"/>
      <c r="DS11" s="162"/>
      <c r="DT11" s="162"/>
      <c r="DU11" s="162"/>
      <c r="DV11" s="162"/>
      <c r="DW11" s="162"/>
      <c r="DX11" s="162"/>
      <c r="DY11" s="162"/>
      <c r="DZ11" s="162"/>
      <c r="EA11" s="162"/>
      <c r="EB11" s="162"/>
      <c r="EC11" s="162"/>
      <c r="ED11" s="162"/>
      <c r="EE11" s="162"/>
      <c r="EF11" s="162"/>
      <c r="EG11" s="162"/>
      <c r="EH11" s="162"/>
      <c r="EI11" s="162">
        <f t="shared" si="1"/>
        <v>42000000</v>
      </c>
      <c r="EJ11" s="165"/>
      <c r="EK11" s="161"/>
      <c r="EL11" s="162">
        <f>EI11+EJ11-EK11</f>
        <v>42000000</v>
      </c>
      <c r="EM11" s="162">
        <f>'BONUS DD SPECIALIST'!L14</f>
        <v>2600000</v>
      </c>
      <c r="EN11" s="162"/>
      <c r="EO11" s="165"/>
      <c r="EP11" s="165"/>
      <c r="EQ11" s="162">
        <f t="shared" si="3"/>
        <v>2600000</v>
      </c>
      <c r="ER11" s="163">
        <f t="shared" si="4"/>
        <v>44600000</v>
      </c>
      <c r="ES11" s="162"/>
      <c r="ET11" s="162"/>
      <c r="EU11" s="162"/>
      <c r="EV11" s="162"/>
      <c r="EW11" s="162"/>
      <c r="EX11" s="162"/>
      <c r="EY11" s="162"/>
      <c r="EZ11" s="162">
        <f t="shared" ref="EZ11" si="11">SUM(ES11:EY11)</f>
        <v>0</v>
      </c>
      <c r="FA11" s="162"/>
      <c r="FB11" s="257"/>
      <c r="FC11" s="164"/>
      <c r="FD11" s="164"/>
      <c r="FE11" s="162"/>
      <c r="FF11" s="162"/>
      <c r="FG11" s="165"/>
      <c r="FH11" s="165"/>
      <c r="FI11" s="165"/>
      <c r="FJ11" s="159">
        <v>4250000</v>
      </c>
      <c r="FK11" s="165"/>
      <c r="FL11" s="165"/>
      <c r="FM11" s="165"/>
      <c r="FN11" s="165">
        <v>3728500</v>
      </c>
      <c r="FO11" s="162">
        <f t="shared" si="6"/>
        <v>7978500</v>
      </c>
      <c r="FP11" s="162">
        <f t="shared" si="7"/>
        <v>52578500</v>
      </c>
      <c r="FQ11" s="162">
        <f t="shared" si="8"/>
        <v>2891817.5</v>
      </c>
      <c r="FR11" s="162">
        <f t="shared" si="9"/>
        <v>55470317.5</v>
      </c>
    </row>
    <row r="12" spans="1:174" s="187" customFormat="1" ht="18" customHeight="1">
      <c r="A12" s="176"/>
      <c r="B12" s="177"/>
      <c r="C12" s="259">
        <f t="shared" ref="C12:C15" si="12">C11+1</f>
        <v>3</v>
      </c>
      <c r="D12" s="178" t="s">
        <v>178</v>
      </c>
      <c r="E12" s="256" t="s">
        <v>179</v>
      </c>
      <c r="F12" s="175">
        <v>171261</v>
      </c>
      <c r="G12" s="166"/>
      <c r="H12" s="158" t="s">
        <v>180</v>
      </c>
      <c r="I12" s="179" t="s">
        <v>141</v>
      </c>
      <c r="J12" s="179" t="s">
        <v>172</v>
      </c>
      <c r="K12" s="179" t="s">
        <v>175</v>
      </c>
      <c r="L12" s="180"/>
      <c r="M12" s="180"/>
      <c r="N12" s="180"/>
      <c r="O12" s="180"/>
      <c r="P12" s="180"/>
      <c r="Q12" s="180"/>
      <c r="R12" s="180"/>
      <c r="S12" s="180">
        <f t="shared" si="10"/>
        <v>0</v>
      </c>
      <c r="T12" s="180"/>
      <c r="U12" s="181"/>
      <c r="V12" s="182"/>
      <c r="W12" s="182"/>
      <c r="X12" s="182"/>
      <c r="Y12" s="183"/>
      <c r="Z12" s="183"/>
      <c r="AA12" s="182"/>
      <c r="AB12" s="182"/>
      <c r="AC12" s="160">
        <f t="shared" si="0"/>
        <v>0</v>
      </c>
      <c r="AD12" s="162">
        <f>'BONUS DD SPECIALIST'!W15</f>
        <v>6126000</v>
      </c>
      <c r="AE12" s="184"/>
      <c r="AF12" s="184"/>
      <c r="AG12" s="184"/>
      <c r="AH12" s="182"/>
      <c r="AI12" s="182"/>
      <c r="AJ12" s="182"/>
      <c r="AK12" s="182"/>
      <c r="AL12" s="180"/>
      <c r="AM12" s="184"/>
      <c r="AN12" s="184"/>
      <c r="AO12" s="184"/>
      <c r="AP12" s="184"/>
      <c r="AQ12" s="184"/>
      <c r="AR12" s="184"/>
      <c r="AS12" s="184"/>
      <c r="AT12" s="184"/>
      <c r="AU12" s="184"/>
      <c r="AV12" s="184"/>
      <c r="AW12" s="184"/>
      <c r="AX12" s="184"/>
      <c r="AY12" s="184"/>
      <c r="AZ12" s="184"/>
      <c r="BA12" s="184"/>
      <c r="BB12" s="184"/>
      <c r="BC12" s="184"/>
      <c r="BD12" s="184"/>
      <c r="BE12" s="184"/>
      <c r="BF12" s="184"/>
      <c r="BG12" s="184"/>
      <c r="BH12" s="184"/>
      <c r="BI12" s="184"/>
      <c r="BJ12" s="184"/>
      <c r="BK12" s="184"/>
      <c r="BL12" s="184"/>
      <c r="BM12" s="184"/>
      <c r="BN12" s="184"/>
      <c r="BO12" s="184"/>
      <c r="BP12" s="184"/>
      <c r="BQ12" s="184"/>
      <c r="BR12" s="184"/>
      <c r="BS12" s="184"/>
      <c r="BT12" s="184"/>
      <c r="BU12" s="184"/>
      <c r="BV12" s="184"/>
      <c r="BW12" s="184"/>
      <c r="BX12" s="184"/>
      <c r="BY12" s="184"/>
      <c r="BZ12" s="184"/>
      <c r="CA12" s="184"/>
      <c r="CB12" s="184"/>
      <c r="CC12" s="184"/>
      <c r="CD12" s="184"/>
      <c r="CE12" s="184"/>
      <c r="CF12" s="184"/>
      <c r="CG12" s="184"/>
      <c r="CH12" s="184"/>
      <c r="CI12" s="184"/>
      <c r="CJ12" s="184"/>
      <c r="CK12" s="184"/>
      <c r="CL12" s="184"/>
      <c r="CM12" s="184"/>
      <c r="CN12" s="184"/>
      <c r="CO12" s="184"/>
      <c r="CP12" s="184"/>
      <c r="CQ12" s="184"/>
      <c r="CR12" s="184"/>
      <c r="CS12" s="184"/>
      <c r="CT12" s="184"/>
      <c r="CU12" s="184"/>
      <c r="CV12" s="184"/>
      <c r="CW12" s="184"/>
      <c r="CX12" s="184"/>
      <c r="CY12" s="184"/>
      <c r="CZ12" s="184"/>
      <c r="DA12" s="184"/>
      <c r="DB12" s="184"/>
      <c r="DC12" s="184"/>
      <c r="DD12" s="184"/>
      <c r="DE12" s="184"/>
      <c r="DF12" s="184"/>
      <c r="DG12" s="184"/>
      <c r="DH12" s="184"/>
      <c r="DI12" s="184"/>
      <c r="DJ12" s="184"/>
      <c r="DK12" s="184"/>
      <c r="DL12" s="184"/>
      <c r="DM12" s="184"/>
      <c r="DN12" s="184"/>
      <c r="DO12" s="184"/>
      <c r="DP12" s="184"/>
      <c r="DQ12" s="184"/>
      <c r="DR12" s="184"/>
      <c r="DS12" s="184"/>
      <c r="DT12" s="184"/>
      <c r="DU12" s="184"/>
      <c r="DV12" s="184"/>
      <c r="DW12" s="184"/>
      <c r="DX12" s="184"/>
      <c r="DY12" s="184"/>
      <c r="DZ12" s="184"/>
      <c r="EA12" s="184"/>
      <c r="EB12" s="184"/>
      <c r="EC12" s="184"/>
      <c r="ED12" s="184"/>
      <c r="EE12" s="184"/>
      <c r="EF12" s="184"/>
      <c r="EG12" s="184"/>
      <c r="EH12" s="184"/>
      <c r="EI12" s="162">
        <f t="shared" si="1"/>
        <v>6126000</v>
      </c>
      <c r="EJ12" s="181"/>
      <c r="EK12" s="182"/>
      <c r="EL12" s="162">
        <f t="shared" ref="EL12:EL15" si="13">EI12+EJ12-EK12</f>
        <v>6126000</v>
      </c>
      <c r="EM12" s="162">
        <f>'BONUS DD SPECIALIST'!L15</f>
        <v>0</v>
      </c>
      <c r="EN12" s="184"/>
      <c r="EO12" s="181"/>
      <c r="EP12" s="181"/>
      <c r="EQ12" s="162">
        <f t="shared" si="3"/>
        <v>0</v>
      </c>
      <c r="ER12" s="185">
        <f t="shared" si="4"/>
        <v>6126000</v>
      </c>
      <c r="ES12" s="184"/>
      <c r="ET12" s="184"/>
      <c r="EU12" s="184"/>
      <c r="EV12" s="184"/>
      <c r="EW12" s="162"/>
      <c r="EX12" s="184"/>
      <c r="EY12" s="184"/>
      <c r="EZ12" s="184">
        <f t="shared" ref="EZ12:EZ13" si="14">SUM(ES12:EY12)</f>
        <v>0</v>
      </c>
      <c r="FA12" s="184"/>
      <c r="FB12" s="258"/>
      <c r="FC12" s="186"/>
      <c r="FD12" s="186"/>
      <c r="FE12" s="162"/>
      <c r="FF12" s="162"/>
      <c r="FG12" s="165"/>
      <c r="FH12" s="165"/>
      <c r="FI12" s="165"/>
      <c r="FJ12" s="159"/>
      <c r="FK12" s="165"/>
      <c r="FL12" s="165"/>
      <c r="FM12" s="165"/>
      <c r="FN12" s="165">
        <v>0</v>
      </c>
      <c r="FO12" s="162">
        <f t="shared" si="6"/>
        <v>0</v>
      </c>
      <c r="FP12" s="162">
        <f t="shared" si="7"/>
        <v>6126000</v>
      </c>
      <c r="FQ12" s="162">
        <f t="shared" si="8"/>
        <v>336930</v>
      </c>
      <c r="FR12" s="162">
        <f t="shared" si="9"/>
        <v>6462930</v>
      </c>
    </row>
    <row r="13" spans="1:174" s="187" customFormat="1" ht="18" customHeight="1">
      <c r="A13" s="176"/>
      <c r="B13" s="177"/>
      <c r="C13" s="259">
        <f t="shared" si="12"/>
        <v>4</v>
      </c>
      <c r="D13" s="178" t="s">
        <v>201</v>
      </c>
      <c r="E13" s="256" t="s">
        <v>202</v>
      </c>
      <c r="F13" s="175">
        <v>172738</v>
      </c>
      <c r="G13" s="166"/>
      <c r="H13" s="158" t="s">
        <v>176</v>
      </c>
      <c r="I13" s="179" t="s">
        <v>141</v>
      </c>
      <c r="J13" s="179" t="s">
        <v>172</v>
      </c>
      <c r="K13" s="179" t="s">
        <v>175</v>
      </c>
      <c r="L13" s="180"/>
      <c r="M13" s="180"/>
      <c r="N13" s="258"/>
      <c r="O13" s="180"/>
      <c r="P13" s="180"/>
      <c r="Q13" s="180"/>
      <c r="R13" s="180"/>
      <c r="S13" s="180">
        <f>L13+N13+O13+P13-Q13-R13+M13</f>
        <v>0</v>
      </c>
      <c r="T13" s="180"/>
      <c r="U13" s="181"/>
      <c r="V13" s="182"/>
      <c r="W13" s="182"/>
      <c r="X13" s="182"/>
      <c r="Y13" s="183"/>
      <c r="Z13" s="183"/>
      <c r="AA13" s="182"/>
      <c r="AB13" s="182"/>
      <c r="AC13" s="160">
        <f t="shared" si="0"/>
        <v>0</v>
      </c>
      <c r="AD13" s="162">
        <f>'BONUS DD SPECIALIST'!W18</f>
        <v>27300000</v>
      </c>
      <c r="AE13" s="184"/>
      <c r="AF13" s="184"/>
      <c r="AG13" s="184"/>
      <c r="AH13" s="182"/>
      <c r="AI13" s="182"/>
      <c r="AJ13" s="182"/>
      <c r="AK13" s="182"/>
      <c r="AL13" s="180"/>
      <c r="AM13" s="184"/>
      <c r="AN13" s="184"/>
      <c r="AO13" s="184"/>
      <c r="AP13" s="184"/>
      <c r="AQ13" s="184"/>
      <c r="AR13" s="184"/>
      <c r="AS13" s="184"/>
      <c r="AT13" s="184"/>
      <c r="AU13" s="184"/>
      <c r="AV13" s="184"/>
      <c r="AW13" s="184"/>
      <c r="AX13" s="184"/>
      <c r="AY13" s="184"/>
      <c r="AZ13" s="184"/>
      <c r="BA13" s="184"/>
      <c r="BB13" s="184"/>
      <c r="BC13" s="184"/>
      <c r="BD13" s="184"/>
      <c r="BE13" s="184"/>
      <c r="BF13" s="184"/>
      <c r="BG13" s="184"/>
      <c r="BH13" s="184"/>
      <c r="BI13" s="184"/>
      <c r="BJ13" s="184"/>
      <c r="BK13" s="184"/>
      <c r="BL13" s="184"/>
      <c r="BM13" s="184"/>
      <c r="BN13" s="184"/>
      <c r="BO13" s="184"/>
      <c r="BP13" s="184"/>
      <c r="BQ13" s="184"/>
      <c r="BR13" s="184"/>
      <c r="BS13" s="184"/>
      <c r="BT13" s="184"/>
      <c r="BU13" s="184"/>
      <c r="BV13" s="184"/>
      <c r="BW13" s="184"/>
      <c r="BX13" s="184"/>
      <c r="BY13" s="184"/>
      <c r="BZ13" s="184"/>
      <c r="CA13" s="184"/>
      <c r="CB13" s="184"/>
      <c r="CC13" s="184"/>
      <c r="CD13" s="184"/>
      <c r="CE13" s="184"/>
      <c r="CF13" s="184"/>
      <c r="CG13" s="184"/>
      <c r="CH13" s="184"/>
      <c r="CI13" s="184"/>
      <c r="CJ13" s="184"/>
      <c r="CK13" s="184"/>
      <c r="CL13" s="184"/>
      <c r="CM13" s="184"/>
      <c r="CN13" s="184"/>
      <c r="CO13" s="184"/>
      <c r="CP13" s="184"/>
      <c r="CQ13" s="184"/>
      <c r="CR13" s="184"/>
      <c r="CS13" s="184"/>
      <c r="CT13" s="184"/>
      <c r="CU13" s="184"/>
      <c r="CV13" s="184"/>
      <c r="CW13" s="184"/>
      <c r="CX13" s="184"/>
      <c r="CY13" s="184"/>
      <c r="CZ13" s="184"/>
      <c r="DA13" s="184"/>
      <c r="DB13" s="184"/>
      <c r="DC13" s="184"/>
      <c r="DD13" s="184"/>
      <c r="DE13" s="184"/>
      <c r="DF13" s="184"/>
      <c r="DG13" s="184"/>
      <c r="DH13" s="184"/>
      <c r="DI13" s="184"/>
      <c r="DJ13" s="184"/>
      <c r="DK13" s="184"/>
      <c r="DL13" s="184"/>
      <c r="DM13" s="184"/>
      <c r="DN13" s="184"/>
      <c r="DO13" s="184"/>
      <c r="DP13" s="184"/>
      <c r="DQ13" s="184"/>
      <c r="DR13" s="184"/>
      <c r="DS13" s="184"/>
      <c r="DT13" s="184"/>
      <c r="DU13" s="184"/>
      <c r="DV13" s="184"/>
      <c r="DW13" s="184"/>
      <c r="DX13" s="184"/>
      <c r="DY13" s="184"/>
      <c r="DZ13" s="184"/>
      <c r="EA13" s="184"/>
      <c r="EB13" s="184"/>
      <c r="EC13" s="184"/>
      <c r="ED13" s="184"/>
      <c r="EE13" s="184"/>
      <c r="EF13" s="184"/>
      <c r="EG13" s="184"/>
      <c r="EH13" s="184"/>
      <c r="EI13" s="162">
        <f t="shared" si="1"/>
        <v>27300000</v>
      </c>
      <c r="EJ13" s="181"/>
      <c r="EK13" s="182"/>
      <c r="EL13" s="162">
        <f t="shared" si="13"/>
        <v>27300000</v>
      </c>
      <c r="EM13" s="162">
        <f>'BONUS DD SPECIALIST'!L18</f>
        <v>1800000</v>
      </c>
      <c r="EN13" s="184"/>
      <c r="EO13" s="181"/>
      <c r="EP13" s="181"/>
      <c r="EQ13" s="162">
        <f t="shared" si="3"/>
        <v>1800000</v>
      </c>
      <c r="ER13" s="185">
        <f t="shared" si="4"/>
        <v>29100000</v>
      </c>
      <c r="ES13" s="184"/>
      <c r="ET13" s="184"/>
      <c r="EU13" s="184"/>
      <c r="EV13" s="184"/>
      <c r="EW13" s="162"/>
      <c r="EX13" s="184"/>
      <c r="EY13" s="184"/>
      <c r="EZ13" s="184">
        <f t="shared" si="14"/>
        <v>0</v>
      </c>
      <c r="FA13" s="184"/>
      <c r="FB13" s="180"/>
      <c r="FC13" s="186"/>
      <c r="FD13" s="186"/>
      <c r="FE13" s="162"/>
      <c r="FF13" s="162"/>
      <c r="FG13" s="181"/>
      <c r="FH13" s="181"/>
      <c r="FI13" s="181"/>
      <c r="FJ13" s="180"/>
      <c r="FK13" s="181"/>
      <c r="FL13" s="165"/>
      <c r="FM13" s="181"/>
      <c r="FN13" s="181">
        <v>0</v>
      </c>
      <c r="FO13" s="184">
        <f t="shared" si="6"/>
        <v>0</v>
      </c>
      <c r="FP13" s="184">
        <f t="shared" si="7"/>
        <v>29100000</v>
      </c>
      <c r="FQ13" s="184">
        <f>FP13*$FQ$8</f>
        <v>1600500</v>
      </c>
      <c r="FR13" s="184">
        <f t="shared" si="9"/>
        <v>30700500</v>
      </c>
    </row>
    <row r="14" spans="1:174" s="187" customFormat="1" ht="18" customHeight="1">
      <c r="A14" s="176" t="s">
        <v>208</v>
      </c>
      <c r="B14" s="177"/>
      <c r="C14" s="259">
        <f t="shared" si="12"/>
        <v>5</v>
      </c>
      <c r="D14" s="178" t="s">
        <v>209</v>
      </c>
      <c r="E14" s="256" t="s">
        <v>210</v>
      </c>
      <c r="F14" s="175">
        <v>1727102</v>
      </c>
      <c r="G14" s="166"/>
      <c r="H14" s="158" t="s">
        <v>176</v>
      </c>
      <c r="I14" s="179" t="s">
        <v>141</v>
      </c>
      <c r="J14" s="179" t="s">
        <v>172</v>
      </c>
      <c r="K14" s="179" t="s">
        <v>175</v>
      </c>
      <c r="L14" s="180"/>
      <c r="M14" s="180"/>
      <c r="N14" s="180"/>
      <c r="O14" s="180"/>
      <c r="P14" s="180"/>
      <c r="Q14" s="180"/>
      <c r="R14" s="180"/>
      <c r="S14" s="180">
        <f>L14+N14+O14+P14-Q14-R14+M14</f>
        <v>0</v>
      </c>
      <c r="T14" s="180"/>
      <c r="U14" s="181"/>
      <c r="V14" s="182"/>
      <c r="W14" s="182"/>
      <c r="X14" s="182"/>
      <c r="Y14" s="183"/>
      <c r="Z14" s="183"/>
      <c r="AA14" s="182"/>
      <c r="AB14" s="182"/>
      <c r="AC14" s="160">
        <f t="shared" si="0"/>
        <v>0</v>
      </c>
      <c r="AD14" s="184">
        <f>'BONUS DD SPECIALIST'!W13</f>
        <v>38350000</v>
      </c>
      <c r="AE14" s="184"/>
      <c r="AF14" s="184"/>
      <c r="AG14" s="184"/>
      <c r="AH14" s="182"/>
      <c r="AI14" s="182"/>
      <c r="AJ14" s="182"/>
      <c r="AK14" s="182"/>
      <c r="AL14" s="180"/>
      <c r="AM14" s="184"/>
      <c r="AN14" s="184"/>
      <c r="AO14" s="184"/>
      <c r="AP14" s="184"/>
      <c r="AQ14" s="184"/>
      <c r="AR14" s="184"/>
      <c r="AS14" s="184"/>
      <c r="AT14" s="184"/>
      <c r="AU14" s="184"/>
      <c r="AV14" s="184"/>
      <c r="AW14" s="184"/>
      <c r="AX14" s="184"/>
      <c r="AY14" s="184"/>
      <c r="AZ14" s="184"/>
      <c r="BA14" s="184"/>
      <c r="BB14" s="184"/>
      <c r="BC14" s="184"/>
      <c r="BD14" s="184"/>
      <c r="BE14" s="184"/>
      <c r="BF14" s="184"/>
      <c r="BG14" s="184"/>
      <c r="BH14" s="184"/>
      <c r="BI14" s="184"/>
      <c r="BJ14" s="184"/>
      <c r="BK14" s="184"/>
      <c r="BL14" s="184"/>
      <c r="BM14" s="184"/>
      <c r="BN14" s="184"/>
      <c r="BO14" s="184"/>
      <c r="BP14" s="184"/>
      <c r="BQ14" s="184"/>
      <c r="BR14" s="184"/>
      <c r="BS14" s="184"/>
      <c r="BT14" s="184"/>
      <c r="BU14" s="184"/>
      <c r="BV14" s="184"/>
      <c r="BW14" s="184"/>
      <c r="BX14" s="184"/>
      <c r="BY14" s="184"/>
      <c r="BZ14" s="184"/>
      <c r="CA14" s="184"/>
      <c r="CB14" s="184"/>
      <c r="CC14" s="184"/>
      <c r="CD14" s="184"/>
      <c r="CE14" s="184"/>
      <c r="CF14" s="184"/>
      <c r="CG14" s="184"/>
      <c r="CH14" s="184"/>
      <c r="CI14" s="184"/>
      <c r="CJ14" s="184"/>
      <c r="CK14" s="184"/>
      <c r="CL14" s="184"/>
      <c r="CM14" s="184"/>
      <c r="CN14" s="184"/>
      <c r="CO14" s="184"/>
      <c r="CP14" s="184"/>
      <c r="CQ14" s="184"/>
      <c r="CR14" s="184"/>
      <c r="CS14" s="184"/>
      <c r="CT14" s="184"/>
      <c r="CU14" s="184"/>
      <c r="CV14" s="184"/>
      <c r="CW14" s="184"/>
      <c r="CX14" s="184"/>
      <c r="CY14" s="184"/>
      <c r="CZ14" s="184"/>
      <c r="DA14" s="184"/>
      <c r="DB14" s="184"/>
      <c r="DC14" s="184"/>
      <c r="DD14" s="184"/>
      <c r="DE14" s="184"/>
      <c r="DF14" s="184"/>
      <c r="DG14" s="184"/>
      <c r="DH14" s="184"/>
      <c r="DI14" s="184"/>
      <c r="DJ14" s="184"/>
      <c r="DK14" s="184"/>
      <c r="DL14" s="184"/>
      <c r="DM14" s="184"/>
      <c r="DN14" s="184"/>
      <c r="DO14" s="184"/>
      <c r="DP14" s="184"/>
      <c r="DQ14" s="184"/>
      <c r="DR14" s="184"/>
      <c r="DS14" s="184"/>
      <c r="DT14" s="184"/>
      <c r="DU14" s="184"/>
      <c r="DV14" s="184"/>
      <c r="DW14" s="184"/>
      <c r="DX14" s="184"/>
      <c r="DY14" s="184"/>
      <c r="DZ14" s="184"/>
      <c r="EA14" s="184"/>
      <c r="EB14" s="184"/>
      <c r="EC14" s="184"/>
      <c r="ED14" s="184"/>
      <c r="EE14" s="184"/>
      <c r="EF14" s="184"/>
      <c r="EG14" s="184"/>
      <c r="EH14" s="184"/>
      <c r="EI14" s="162">
        <f t="shared" si="1"/>
        <v>38350000</v>
      </c>
      <c r="EJ14" s="181"/>
      <c r="EK14" s="182"/>
      <c r="EL14" s="162">
        <f t="shared" si="13"/>
        <v>38350000</v>
      </c>
      <c r="EM14" s="184">
        <f>'BONUS DD SPECIALIST'!L13</f>
        <v>2800000</v>
      </c>
      <c r="EN14" s="184"/>
      <c r="EO14" s="181"/>
      <c r="EP14" s="181"/>
      <c r="EQ14" s="162">
        <f t="shared" si="3"/>
        <v>2800000</v>
      </c>
      <c r="ER14" s="185">
        <f>S14+AC14+EQ14+T14+EL14</f>
        <v>41150000</v>
      </c>
      <c r="ES14" s="184"/>
      <c r="ET14" s="184"/>
      <c r="EU14" s="184"/>
      <c r="EV14" s="184"/>
      <c r="EW14" s="162"/>
      <c r="EX14" s="184"/>
      <c r="EY14" s="184"/>
      <c r="EZ14" s="184">
        <f t="shared" ref="EZ14:EZ15" si="15">SUM(ES14:EY14)</f>
        <v>0</v>
      </c>
      <c r="FA14" s="184"/>
      <c r="FB14" s="258"/>
      <c r="FC14" s="186"/>
      <c r="FD14" s="186"/>
      <c r="FE14" s="162"/>
      <c r="FF14" s="162"/>
      <c r="FG14" s="181"/>
      <c r="FH14" s="181"/>
      <c r="FI14" s="165"/>
      <c r="FJ14" s="165"/>
      <c r="FK14" s="165"/>
      <c r="FL14" s="165"/>
      <c r="FM14" s="165"/>
      <c r="FN14" s="181">
        <v>3770840</v>
      </c>
      <c r="FO14" s="184">
        <f t="shared" si="6"/>
        <v>3770840</v>
      </c>
      <c r="FP14" s="184">
        <f t="shared" si="7"/>
        <v>44920840</v>
      </c>
      <c r="FQ14" s="184">
        <f>FP14*$FQ$8</f>
        <v>2470646.2000000002</v>
      </c>
      <c r="FR14" s="184">
        <f t="shared" si="9"/>
        <v>47391486.200000003</v>
      </c>
    </row>
    <row r="15" spans="1:174" s="187" customFormat="1" ht="18" customHeight="1">
      <c r="A15" s="176" t="s">
        <v>208</v>
      </c>
      <c r="B15" s="177"/>
      <c r="C15" s="259">
        <f t="shared" si="12"/>
        <v>6</v>
      </c>
      <c r="D15" s="178" t="s">
        <v>211</v>
      </c>
      <c r="E15" s="256" t="s">
        <v>212</v>
      </c>
      <c r="F15" s="175">
        <v>1727103</v>
      </c>
      <c r="G15" s="166"/>
      <c r="H15" s="158" t="s">
        <v>176</v>
      </c>
      <c r="I15" s="179" t="s">
        <v>141</v>
      </c>
      <c r="J15" s="179" t="s">
        <v>172</v>
      </c>
      <c r="K15" s="179" t="s">
        <v>175</v>
      </c>
      <c r="L15" s="180"/>
      <c r="M15" s="180"/>
      <c r="N15" s="180"/>
      <c r="O15" s="180"/>
      <c r="P15" s="180"/>
      <c r="Q15" s="180"/>
      <c r="R15" s="180"/>
      <c r="S15" s="180">
        <f>L15+N15+O15+P15-Q15-R15+M15</f>
        <v>0</v>
      </c>
      <c r="T15" s="180"/>
      <c r="U15" s="181"/>
      <c r="V15" s="182"/>
      <c r="W15" s="182"/>
      <c r="X15" s="182"/>
      <c r="Y15" s="183"/>
      <c r="Z15" s="183"/>
      <c r="AA15" s="182"/>
      <c r="AB15" s="182"/>
      <c r="AC15" s="160">
        <f t="shared" si="0"/>
        <v>0</v>
      </c>
      <c r="AD15" s="184">
        <f>'BONUS DD SPECIALIST'!W17</f>
        <v>42900000</v>
      </c>
      <c r="AE15" s="184"/>
      <c r="AF15" s="184"/>
      <c r="AG15" s="184"/>
      <c r="AH15" s="182"/>
      <c r="AI15" s="182"/>
      <c r="AJ15" s="182"/>
      <c r="AK15" s="182"/>
      <c r="AL15" s="180"/>
      <c r="AM15" s="184"/>
      <c r="AN15" s="184"/>
      <c r="AO15" s="184"/>
      <c r="AP15" s="184"/>
      <c r="AQ15" s="184"/>
      <c r="AR15" s="184"/>
      <c r="AS15" s="184"/>
      <c r="AT15" s="184"/>
      <c r="AU15" s="184"/>
      <c r="AV15" s="184"/>
      <c r="AW15" s="184"/>
      <c r="AX15" s="184"/>
      <c r="AY15" s="184"/>
      <c r="AZ15" s="184"/>
      <c r="BA15" s="184"/>
      <c r="BB15" s="184"/>
      <c r="BC15" s="184"/>
      <c r="BD15" s="184"/>
      <c r="BE15" s="184"/>
      <c r="BF15" s="184"/>
      <c r="BG15" s="184"/>
      <c r="BH15" s="184"/>
      <c r="BI15" s="184"/>
      <c r="BJ15" s="184"/>
      <c r="BK15" s="184"/>
      <c r="BL15" s="184"/>
      <c r="BM15" s="184"/>
      <c r="BN15" s="184"/>
      <c r="BO15" s="184"/>
      <c r="BP15" s="184"/>
      <c r="BQ15" s="184"/>
      <c r="BR15" s="184"/>
      <c r="BS15" s="184"/>
      <c r="BT15" s="184"/>
      <c r="BU15" s="184"/>
      <c r="BV15" s="184"/>
      <c r="BW15" s="184"/>
      <c r="BX15" s="184"/>
      <c r="BY15" s="184"/>
      <c r="BZ15" s="184"/>
      <c r="CA15" s="184"/>
      <c r="CB15" s="184"/>
      <c r="CC15" s="184"/>
      <c r="CD15" s="184"/>
      <c r="CE15" s="184"/>
      <c r="CF15" s="184"/>
      <c r="CG15" s="184"/>
      <c r="CH15" s="184"/>
      <c r="CI15" s="184"/>
      <c r="CJ15" s="184"/>
      <c r="CK15" s="184"/>
      <c r="CL15" s="184"/>
      <c r="CM15" s="184"/>
      <c r="CN15" s="184"/>
      <c r="CO15" s="184"/>
      <c r="CP15" s="184"/>
      <c r="CQ15" s="184"/>
      <c r="CR15" s="184"/>
      <c r="CS15" s="184"/>
      <c r="CT15" s="184"/>
      <c r="CU15" s="184"/>
      <c r="CV15" s="184"/>
      <c r="CW15" s="184"/>
      <c r="CX15" s="184"/>
      <c r="CY15" s="184"/>
      <c r="CZ15" s="184"/>
      <c r="DA15" s="184"/>
      <c r="DB15" s="184"/>
      <c r="DC15" s="184"/>
      <c r="DD15" s="184"/>
      <c r="DE15" s="184"/>
      <c r="DF15" s="184"/>
      <c r="DG15" s="184"/>
      <c r="DH15" s="184"/>
      <c r="DI15" s="184"/>
      <c r="DJ15" s="184"/>
      <c r="DK15" s="184"/>
      <c r="DL15" s="184"/>
      <c r="DM15" s="184"/>
      <c r="DN15" s="184"/>
      <c r="DO15" s="184"/>
      <c r="DP15" s="184"/>
      <c r="DQ15" s="184"/>
      <c r="DR15" s="184"/>
      <c r="DS15" s="184"/>
      <c r="DT15" s="184"/>
      <c r="DU15" s="184"/>
      <c r="DV15" s="184"/>
      <c r="DW15" s="184"/>
      <c r="DX15" s="184"/>
      <c r="DY15" s="184"/>
      <c r="DZ15" s="184"/>
      <c r="EA15" s="184"/>
      <c r="EB15" s="184"/>
      <c r="EC15" s="184"/>
      <c r="ED15" s="184"/>
      <c r="EE15" s="184"/>
      <c r="EF15" s="184"/>
      <c r="EG15" s="184"/>
      <c r="EH15" s="184"/>
      <c r="EI15" s="162">
        <f t="shared" si="1"/>
        <v>42900000</v>
      </c>
      <c r="EJ15" s="181"/>
      <c r="EK15" s="182"/>
      <c r="EL15" s="162">
        <f t="shared" si="13"/>
        <v>42900000</v>
      </c>
      <c r="EM15" s="184">
        <f>'BONUS DD SPECIALIST'!L17</f>
        <v>2300000</v>
      </c>
      <c r="EN15" s="184"/>
      <c r="EO15" s="181"/>
      <c r="EP15" s="181"/>
      <c r="EQ15" s="162">
        <f t="shared" si="3"/>
        <v>2300000</v>
      </c>
      <c r="ER15" s="185">
        <f t="shared" ref="ER15" si="16">S15+AC15+EQ15+T15+EL15</f>
        <v>45200000</v>
      </c>
      <c r="ES15" s="184"/>
      <c r="ET15" s="184"/>
      <c r="EU15" s="184"/>
      <c r="EV15" s="184"/>
      <c r="EW15" s="162"/>
      <c r="EX15" s="184"/>
      <c r="EY15" s="184"/>
      <c r="EZ15" s="184">
        <f t="shared" si="15"/>
        <v>0</v>
      </c>
      <c r="FA15" s="184"/>
      <c r="FB15" s="258"/>
      <c r="FC15" s="186"/>
      <c r="FD15" s="186"/>
      <c r="FE15" s="162"/>
      <c r="FF15" s="162"/>
      <c r="FG15" s="181"/>
      <c r="FH15" s="181"/>
      <c r="FI15" s="165"/>
      <c r="FJ15" s="159"/>
      <c r="FK15" s="165"/>
      <c r="FL15" s="165"/>
      <c r="FM15" s="165"/>
      <c r="FN15" s="181">
        <v>9157080</v>
      </c>
      <c r="FO15" s="184">
        <f t="shared" si="6"/>
        <v>9157080</v>
      </c>
      <c r="FP15" s="184">
        <f t="shared" si="7"/>
        <v>54357080</v>
      </c>
      <c r="FQ15" s="184">
        <f>FP15*$FQ$8+8</f>
        <v>2989647.4</v>
      </c>
      <c r="FR15" s="184">
        <f t="shared" si="9"/>
        <v>57346727.399999999</v>
      </c>
    </row>
    <row r="16" spans="1:174" s="282" customFormat="1" ht="18" customHeight="1">
      <c r="A16" s="280"/>
      <c r="B16" s="281"/>
      <c r="C16" s="171"/>
      <c r="D16" s="172"/>
      <c r="E16" s="173"/>
      <c r="F16" s="174"/>
      <c r="G16" s="174"/>
      <c r="H16" s="174"/>
      <c r="I16" s="174"/>
      <c r="J16" s="174"/>
      <c r="K16" s="174"/>
      <c r="L16" s="170">
        <f t="shared" ref="L16:AQ16" si="17">SUM(L10:L15)</f>
        <v>0</v>
      </c>
      <c r="M16" s="170">
        <f t="shared" si="17"/>
        <v>0</v>
      </c>
      <c r="N16" s="170">
        <f t="shared" si="17"/>
        <v>0</v>
      </c>
      <c r="O16" s="170">
        <f t="shared" si="17"/>
        <v>0</v>
      </c>
      <c r="P16" s="170">
        <f t="shared" si="17"/>
        <v>0</v>
      </c>
      <c r="Q16" s="170">
        <f t="shared" si="17"/>
        <v>0</v>
      </c>
      <c r="R16" s="170">
        <f t="shared" si="17"/>
        <v>0</v>
      </c>
      <c r="S16" s="170">
        <f t="shared" si="17"/>
        <v>0</v>
      </c>
      <c r="T16" s="170">
        <f t="shared" si="17"/>
        <v>0</v>
      </c>
      <c r="U16" s="170">
        <f t="shared" si="17"/>
        <v>0</v>
      </c>
      <c r="V16" s="170">
        <f t="shared" si="17"/>
        <v>0</v>
      </c>
      <c r="W16" s="170">
        <f t="shared" si="17"/>
        <v>0</v>
      </c>
      <c r="X16" s="170">
        <f t="shared" si="17"/>
        <v>0</v>
      </c>
      <c r="Y16" s="170">
        <f t="shared" si="17"/>
        <v>0</v>
      </c>
      <c r="Z16" s="170">
        <f t="shared" si="17"/>
        <v>0</v>
      </c>
      <c r="AA16" s="170">
        <f t="shared" si="17"/>
        <v>0</v>
      </c>
      <c r="AB16" s="170">
        <f t="shared" si="17"/>
        <v>0</v>
      </c>
      <c r="AC16" s="170">
        <f t="shared" si="17"/>
        <v>0</v>
      </c>
      <c r="AD16" s="170">
        <f t="shared" si="17"/>
        <v>207876000</v>
      </c>
      <c r="AE16" s="170">
        <f t="shared" si="17"/>
        <v>0</v>
      </c>
      <c r="AF16" s="170">
        <f t="shared" si="17"/>
        <v>0</v>
      </c>
      <c r="AG16" s="170">
        <f t="shared" si="17"/>
        <v>0</v>
      </c>
      <c r="AH16" s="170">
        <f t="shared" si="17"/>
        <v>0</v>
      </c>
      <c r="AI16" s="170">
        <f t="shared" si="17"/>
        <v>0</v>
      </c>
      <c r="AJ16" s="170">
        <f t="shared" si="17"/>
        <v>0</v>
      </c>
      <c r="AK16" s="170">
        <f t="shared" si="17"/>
        <v>0</v>
      </c>
      <c r="AL16" s="170">
        <f t="shared" si="17"/>
        <v>0</v>
      </c>
      <c r="AM16" s="170">
        <f t="shared" si="17"/>
        <v>0</v>
      </c>
      <c r="AN16" s="170">
        <f t="shared" si="17"/>
        <v>0</v>
      </c>
      <c r="AO16" s="170">
        <f t="shared" si="17"/>
        <v>0</v>
      </c>
      <c r="AP16" s="170">
        <f t="shared" si="17"/>
        <v>0</v>
      </c>
      <c r="AQ16" s="170">
        <f t="shared" si="17"/>
        <v>0</v>
      </c>
      <c r="AR16" s="170">
        <f t="shared" ref="AR16:BW16" si="18">SUM(AR10:AR15)</f>
        <v>0</v>
      </c>
      <c r="AS16" s="170">
        <f t="shared" si="18"/>
        <v>0</v>
      </c>
      <c r="AT16" s="170">
        <f t="shared" si="18"/>
        <v>0</v>
      </c>
      <c r="AU16" s="170">
        <f t="shared" si="18"/>
        <v>0</v>
      </c>
      <c r="AV16" s="170">
        <f t="shared" si="18"/>
        <v>0</v>
      </c>
      <c r="AW16" s="170">
        <f t="shared" si="18"/>
        <v>0</v>
      </c>
      <c r="AX16" s="170">
        <f t="shared" si="18"/>
        <v>0</v>
      </c>
      <c r="AY16" s="170">
        <f t="shared" si="18"/>
        <v>0</v>
      </c>
      <c r="AZ16" s="170">
        <f t="shared" si="18"/>
        <v>0</v>
      </c>
      <c r="BA16" s="170">
        <f t="shared" si="18"/>
        <v>0</v>
      </c>
      <c r="BB16" s="170">
        <f t="shared" si="18"/>
        <v>0</v>
      </c>
      <c r="BC16" s="170">
        <f t="shared" si="18"/>
        <v>0</v>
      </c>
      <c r="BD16" s="170">
        <f t="shared" si="18"/>
        <v>0</v>
      </c>
      <c r="BE16" s="170">
        <f t="shared" si="18"/>
        <v>0</v>
      </c>
      <c r="BF16" s="170">
        <f t="shared" si="18"/>
        <v>0</v>
      </c>
      <c r="BG16" s="170">
        <f t="shared" si="18"/>
        <v>0</v>
      </c>
      <c r="BH16" s="170">
        <f t="shared" si="18"/>
        <v>0</v>
      </c>
      <c r="BI16" s="170">
        <f t="shared" si="18"/>
        <v>0</v>
      </c>
      <c r="BJ16" s="170">
        <f t="shared" si="18"/>
        <v>0</v>
      </c>
      <c r="BK16" s="170">
        <f t="shared" si="18"/>
        <v>0</v>
      </c>
      <c r="BL16" s="170">
        <f t="shared" si="18"/>
        <v>0</v>
      </c>
      <c r="BM16" s="170">
        <f t="shared" si="18"/>
        <v>0</v>
      </c>
      <c r="BN16" s="170">
        <f t="shared" si="18"/>
        <v>0</v>
      </c>
      <c r="BO16" s="170">
        <f t="shared" si="18"/>
        <v>0</v>
      </c>
      <c r="BP16" s="170">
        <f t="shared" si="18"/>
        <v>0</v>
      </c>
      <c r="BQ16" s="170">
        <f t="shared" si="18"/>
        <v>0</v>
      </c>
      <c r="BR16" s="170">
        <f t="shared" si="18"/>
        <v>0</v>
      </c>
      <c r="BS16" s="170">
        <f t="shared" si="18"/>
        <v>0</v>
      </c>
      <c r="BT16" s="170">
        <f t="shared" si="18"/>
        <v>0</v>
      </c>
      <c r="BU16" s="170">
        <f t="shared" si="18"/>
        <v>0</v>
      </c>
      <c r="BV16" s="170">
        <f t="shared" si="18"/>
        <v>0</v>
      </c>
      <c r="BW16" s="170">
        <f t="shared" si="18"/>
        <v>0</v>
      </c>
      <c r="BX16" s="170">
        <f t="shared" ref="BX16:DC16" si="19">SUM(BX10:BX15)</f>
        <v>0</v>
      </c>
      <c r="BY16" s="170">
        <f t="shared" si="19"/>
        <v>0</v>
      </c>
      <c r="BZ16" s="170">
        <f t="shared" si="19"/>
        <v>0</v>
      </c>
      <c r="CA16" s="170">
        <f t="shared" si="19"/>
        <v>0</v>
      </c>
      <c r="CB16" s="170">
        <f t="shared" si="19"/>
        <v>0</v>
      </c>
      <c r="CC16" s="170">
        <f t="shared" si="19"/>
        <v>0</v>
      </c>
      <c r="CD16" s="170">
        <f t="shared" si="19"/>
        <v>0</v>
      </c>
      <c r="CE16" s="170">
        <f t="shared" si="19"/>
        <v>0</v>
      </c>
      <c r="CF16" s="170">
        <f t="shared" si="19"/>
        <v>0</v>
      </c>
      <c r="CG16" s="170">
        <f t="shared" si="19"/>
        <v>0</v>
      </c>
      <c r="CH16" s="170">
        <f t="shared" si="19"/>
        <v>0</v>
      </c>
      <c r="CI16" s="170">
        <f t="shared" si="19"/>
        <v>0</v>
      </c>
      <c r="CJ16" s="170">
        <f t="shared" si="19"/>
        <v>0</v>
      </c>
      <c r="CK16" s="170">
        <f t="shared" si="19"/>
        <v>0</v>
      </c>
      <c r="CL16" s="170">
        <f t="shared" si="19"/>
        <v>0</v>
      </c>
      <c r="CM16" s="170">
        <f t="shared" si="19"/>
        <v>0</v>
      </c>
      <c r="CN16" s="170">
        <f t="shared" si="19"/>
        <v>0</v>
      </c>
      <c r="CO16" s="170">
        <f t="shared" si="19"/>
        <v>0</v>
      </c>
      <c r="CP16" s="170">
        <f t="shared" si="19"/>
        <v>0</v>
      </c>
      <c r="CQ16" s="170">
        <f t="shared" si="19"/>
        <v>0</v>
      </c>
      <c r="CR16" s="170">
        <f t="shared" si="19"/>
        <v>0</v>
      </c>
      <c r="CS16" s="170">
        <f t="shared" si="19"/>
        <v>0</v>
      </c>
      <c r="CT16" s="170">
        <f t="shared" si="19"/>
        <v>0</v>
      </c>
      <c r="CU16" s="170">
        <f t="shared" si="19"/>
        <v>0</v>
      </c>
      <c r="CV16" s="170">
        <f t="shared" si="19"/>
        <v>0</v>
      </c>
      <c r="CW16" s="170">
        <f t="shared" si="19"/>
        <v>0</v>
      </c>
      <c r="CX16" s="170">
        <f t="shared" si="19"/>
        <v>0</v>
      </c>
      <c r="CY16" s="170">
        <f t="shared" si="19"/>
        <v>0</v>
      </c>
      <c r="CZ16" s="170">
        <f t="shared" si="19"/>
        <v>0</v>
      </c>
      <c r="DA16" s="170">
        <f t="shared" si="19"/>
        <v>0</v>
      </c>
      <c r="DB16" s="170">
        <f t="shared" si="19"/>
        <v>0</v>
      </c>
      <c r="DC16" s="170">
        <f t="shared" si="19"/>
        <v>0</v>
      </c>
      <c r="DD16" s="170">
        <f t="shared" ref="DD16:EI16" si="20">SUM(DD10:DD15)</f>
        <v>0</v>
      </c>
      <c r="DE16" s="170">
        <f t="shared" si="20"/>
        <v>0</v>
      </c>
      <c r="DF16" s="170">
        <f t="shared" si="20"/>
        <v>0</v>
      </c>
      <c r="DG16" s="170">
        <f t="shared" si="20"/>
        <v>0</v>
      </c>
      <c r="DH16" s="170">
        <f t="shared" si="20"/>
        <v>0</v>
      </c>
      <c r="DI16" s="170">
        <f t="shared" si="20"/>
        <v>0</v>
      </c>
      <c r="DJ16" s="170">
        <f t="shared" si="20"/>
        <v>0</v>
      </c>
      <c r="DK16" s="170">
        <f t="shared" si="20"/>
        <v>0</v>
      </c>
      <c r="DL16" s="170">
        <f t="shared" si="20"/>
        <v>0</v>
      </c>
      <c r="DM16" s="170">
        <f t="shared" si="20"/>
        <v>0</v>
      </c>
      <c r="DN16" s="170">
        <f t="shared" si="20"/>
        <v>0</v>
      </c>
      <c r="DO16" s="170">
        <f t="shared" si="20"/>
        <v>0</v>
      </c>
      <c r="DP16" s="170">
        <f t="shared" si="20"/>
        <v>0</v>
      </c>
      <c r="DQ16" s="170">
        <f t="shared" si="20"/>
        <v>0</v>
      </c>
      <c r="DR16" s="170">
        <f t="shared" si="20"/>
        <v>0</v>
      </c>
      <c r="DS16" s="170">
        <f t="shared" si="20"/>
        <v>0</v>
      </c>
      <c r="DT16" s="170">
        <f t="shared" si="20"/>
        <v>0</v>
      </c>
      <c r="DU16" s="170">
        <f t="shared" si="20"/>
        <v>0</v>
      </c>
      <c r="DV16" s="170">
        <f t="shared" si="20"/>
        <v>0</v>
      </c>
      <c r="DW16" s="170">
        <f t="shared" si="20"/>
        <v>0</v>
      </c>
      <c r="DX16" s="170">
        <f t="shared" si="20"/>
        <v>0</v>
      </c>
      <c r="DY16" s="170">
        <f t="shared" si="20"/>
        <v>0</v>
      </c>
      <c r="DZ16" s="170">
        <f t="shared" si="20"/>
        <v>0</v>
      </c>
      <c r="EA16" s="170">
        <f t="shared" si="20"/>
        <v>0</v>
      </c>
      <c r="EB16" s="170">
        <f t="shared" si="20"/>
        <v>0</v>
      </c>
      <c r="EC16" s="170">
        <f t="shared" si="20"/>
        <v>0</v>
      </c>
      <c r="ED16" s="170">
        <f t="shared" si="20"/>
        <v>0</v>
      </c>
      <c r="EE16" s="170">
        <f t="shared" si="20"/>
        <v>0</v>
      </c>
      <c r="EF16" s="170">
        <f t="shared" si="20"/>
        <v>0</v>
      </c>
      <c r="EG16" s="170">
        <f t="shared" si="20"/>
        <v>0</v>
      </c>
      <c r="EH16" s="170">
        <f t="shared" si="20"/>
        <v>0</v>
      </c>
      <c r="EI16" s="170">
        <f t="shared" si="20"/>
        <v>207876000</v>
      </c>
      <c r="EJ16" s="170">
        <f t="shared" ref="EJ16" si="21">SUM(EJ10:EJ15)</f>
        <v>0</v>
      </c>
      <c r="EK16" s="170">
        <f t="shared" ref="EK16:FQ16" si="22">SUM(EK10:EK15)</f>
        <v>0</v>
      </c>
      <c r="EL16" s="170">
        <f t="shared" si="22"/>
        <v>207876000</v>
      </c>
      <c r="EM16" s="170">
        <f t="shared" si="22"/>
        <v>12500000</v>
      </c>
      <c r="EN16" s="170">
        <f t="shared" si="22"/>
        <v>0</v>
      </c>
      <c r="EO16" s="170">
        <f t="shared" si="22"/>
        <v>0</v>
      </c>
      <c r="EP16" s="170">
        <f t="shared" si="22"/>
        <v>0</v>
      </c>
      <c r="EQ16" s="170">
        <f t="shared" si="22"/>
        <v>12500000</v>
      </c>
      <c r="ER16" s="170">
        <f t="shared" si="22"/>
        <v>220376000</v>
      </c>
      <c r="ES16" s="170">
        <f t="shared" si="22"/>
        <v>0</v>
      </c>
      <c r="ET16" s="170">
        <f t="shared" si="22"/>
        <v>0</v>
      </c>
      <c r="EU16" s="170">
        <f t="shared" si="22"/>
        <v>0</v>
      </c>
      <c r="EV16" s="170">
        <f t="shared" si="22"/>
        <v>0</v>
      </c>
      <c r="EW16" s="170">
        <f t="shared" si="22"/>
        <v>0</v>
      </c>
      <c r="EX16" s="170">
        <f t="shared" si="22"/>
        <v>0</v>
      </c>
      <c r="EY16" s="170">
        <f t="shared" si="22"/>
        <v>0</v>
      </c>
      <c r="EZ16" s="170">
        <f t="shared" si="22"/>
        <v>0</v>
      </c>
      <c r="FA16" s="170">
        <f t="shared" si="22"/>
        <v>0</v>
      </c>
      <c r="FB16" s="170">
        <f t="shared" si="22"/>
        <v>0</v>
      </c>
      <c r="FC16" s="170">
        <f t="shared" si="22"/>
        <v>0</v>
      </c>
      <c r="FD16" s="170">
        <f t="shared" si="22"/>
        <v>0</v>
      </c>
      <c r="FE16" s="170">
        <f t="shared" si="22"/>
        <v>0</v>
      </c>
      <c r="FF16" s="170">
        <f t="shared" si="22"/>
        <v>0</v>
      </c>
      <c r="FG16" s="170">
        <f t="shared" si="22"/>
        <v>0</v>
      </c>
      <c r="FH16" s="170">
        <f t="shared" si="22"/>
        <v>0</v>
      </c>
      <c r="FI16" s="170">
        <f t="shared" si="22"/>
        <v>0</v>
      </c>
      <c r="FJ16" s="170">
        <f t="shared" si="22"/>
        <v>4250000</v>
      </c>
      <c r="FK16" s="170">
        <f t="shared" si="22"/>
        <v>0</v>
      </c>
      <c r="FL16" s="170">
        <f t="shared" si="22"/>
        <v>0</v>
      </c>
      <c r="FM16" s="170">
        <f t="shared" si="22"/>
        <v>5382500</v>
      </c>
      <c r="FN16" s="170">
        <f t="shared" si="22"/>
        <v>18185710</v>
      </c>
      <c r="FO16" s="170">
        <f t="shared" si="22"/>
        <v>27818210</v>
      </c>
      <c r="FP16" s="290">
        <f t="shared" si="22"/>
        <v>248194210</v>
      </c>
      <c r="FQ16" s="290">
        <f t="shared" si="22"/>
        <v>13650689.550000001</v>
      </c>
      <c r="FR16" s="170">
        <f>ROUND(SUM(FR10:FR15),0)</f>
        <v>261844900</v>
      </c>
    </row>
    <row r="17" spans="161:164">
      <c r="FE17" s="283"/>
      <c r="FG17" s="278"/>
      <c r="FH17" s="278"/>
    </row>
    <row r="20" spans="161:164">
      <c r="FE20" s="283"/>
      <c r="FG20" s="278"/>
      <c r="FH20" s="278"/>
    </row>
    <row r="23" spans="161:164">
      <c r="FE23" s="283"/>
    </row>
  </sheetData>
  <mergeCells count="90">
    <mergeCell ref="H7:H9"/>
    <mergeCell ref="I7:I9"/>
    <mergeCell ref="J7:J9"/>
    <mergeCell ref="K7:K9"/>
    <mergeCell ref="C7:C9"/>
    <mergeCell ref="D7:D9"/>
    <mergeCell ref="E7:E9"/>
    <mergeCell ref="F7:F9"/>
    <mergeCell ref="G7:G9"/>
    <mergeCell ref="T7:T9"/>
    <mergeCell ref="U7:AC7"/>
    <mergeCell ref="AD7:AG7"/>
    <mergeCell ref="AH7:EH7"/>
    <mergeCell ref="W8:W9"/>
    <mergeCell ref="X8:X9"/>
    <mergeCell ref="Y8:Y9"/>
    <mergeCell ref="Z8:Z9"/>
    <mergeCell ref="U8:U9"/>
    <mergeCell ref="V8:V9"/>
    <mergeCell ref="AH8:AL8"/>
    <mergeCell ref="AM8:AQ8"/>
    <mergeCell ref="AR8:AV8"/>
    <mergeCell ref="AW8:BA8"/>
    <mergeCell ref="DJ8:DN8"/>
    <mergeCell ref="BG8:BK8"/>
    <mergeCell ref="ER7:ER9"/>
    <mergeCell ref="ES7:EZ7"/>
    <mergeCell ref="EO8:EO9"/>
    <mergeCell ref="EP8:EP9"/>
    <mergeCell ref="EQ8:EQ9"/>
    <mergeCell ref="ES8:ES9"/>
    <mergeCell ref="EZ8:EZ9"/>
    <mergeCell ref="EV8:EV9"/>
    <mergeCell ref="EW8:EW9"/>
    <mergeCell ref="EX8:EX9"/>
    <mergeCell ref="L7:S7"/>
    <mergeCell ref="FP7:FP8"/>
    <mergeCell ref="FA7:FA9"/>
    <mergeCell ref="FB7:FB9"/>
    <mergeCell ref="FC7:FC9"/>
    <mergeCell ref="FD7:FD9"/>
    <mergeCell ref="FE7:FE9"/>
    <mergeCell ref="FF7:FO7"/>
    <mergeCell ref="FK8:FK9"/>
    <mergeCell ref="FL8:FL9"/>
    <mergeCell ref="FM8:FM9"/>
    <mergeCell ref="FN8:FN9"/>
    <mergeCell ref="FO8:FO9"/>
    <mergeCell ref="FF8:FF9"/>
    <mergeCell ref="FG8:FG9"/>
    <mergeCell ref="FH8:FH9"/>
    <mergeCell ref="BB8:BF8"/>
    <mergeCell ref="AA8:AA9"/>
    <mergeCell ref="AB8:AB9"/>
    <mergeCell ref="AC8:AC9"/>
    <mergeCell ref="AD8:AD9"/>
    <mergeCell ref="AE8:AE9"/>
    <mergeCell ref="AF8:AF9"/>
    <mergeCell ref="AG8:AG9"/>
    <mergeCell ref="L8:L9"/>
    <mergeCell ref="M8:M9"/>
    <mergeCell ref="O8:O9"/>
    <mergeCell ref="Q8:Q9"/>
    <mergeCell ref="S8:S9"/>
    <mergeCell ref="BL8:BP8"/>
    <mergeCell ref="BQ8:BU8"/>
    <mergeCell ref="BV8:BZ8"/>
    <mergeCell ref="CA8:CE8"/>
    <mergeCell ref="CF8:CJ8"/>
    <mergeCell ref="FJ8:FJ9"/>
    <mergeCell ref="DE8:DI8"/>
    <mergeCell ref="EY8:EY9"/>
    <mergeCell ref="DO8:DS8"/>
    <mergeCell ref="DT8:DX8"/>
    <mergeCell ref="DY8:EC8"/>
    <mergeCell ref="ED8:EH8"/>
    <mergeCell ref="EM8:EM9"/>
    <mergeCell ref="EN8:EN9"/>
    <mergeCell ref="EI7:EI9"/>
    <mergeCell ref="ET8:ET9"/>
    <mergeCell ref="EU8:EU9"/>
    <mergeCell ref="EK7:EK9"/>
    <mergeCell ref="EL7:EL9"/>
    <mergeCell ref="FI8:FI9"/>
    <mergeCell ref="EM7:EQ7"/>
    <mergeCell ref="EJ7:EJ9"/>
    <mergeCell ref="CK8:CO8"/>
    <mergeCell ref="CP8:CT8"/>
    <mergeCell ref="CU8:CY8"/>
    <mergeCell ref="CZ8:DD8"/>
  </mergeCells>
  <pageMargins left="0.25" right="0.25" top="0.25" bottom="0.25" header="0" footer="0"/>
  <pageSetup paperSize="9" scale="31" fitToHeight="0" orientation="landscape" r:id="rId1"/>
  <headerFooter alignWithMargins="0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CF0CCA-461D-4F22-88EE-DF1B685F4EBD}">
  <sheetPr>
    <tabColor rgb="FF92D050"/>
  </sheetPr>
  <dimension ref="A1:Z1167"/>
  <sheetViews>
    <sheetView showGridLines="0" topLeftCell="B1" zoomScale="85" zoomScaleNormal="85" workbookViewId="0">
      <pane xSplit="3" ySplit="11" topLeftCell="E12" activePane="bottomRight" state="frozen"/>
      <selection activeCell="E1185" sqref="E1185"/>
      <selection pane="topRight" activeCell="E1185" sqref="E1185"/>
      <selection pane="bottomLeft" activeCell="E1185" sqref="E1185"/>
      <selection pane="bottomRight" activeCell="J7" sqref="J7"/>
    </sheetView>
  </sheetViews>
  <sheetFormatPr defaultRowHeight="13"/>
  <cols>
    <col min="1" max="1" width="8.7265625" style="147"/>
    <col min="2" max="2" width="8.81640625" style="147" customWidth="1"/>
    <col min="3" max="3" width="31" style="147" customWidth="1"/>
    <col min="4" max="4" width="19.453125" style="147" customWidth="1"/>
    <col min="5" max="5" width="25" style="147" customWidth="1"/>
    <col min="6" max="9" width="19.81640625" style="147" hidden="1" customWidth="1"/>
    <col min="10" max="10" width="17.1796875" style="252" customWidth="1"/>
    <col min="11" max="12" width="19.81640625" style="147" customWidth="1"/>
    <col min="13" max="22" width="15.81640625" style="147" customWidth="1"/>
    <col min="23" max="23" width="17.1796875" style="147" customWidth="1"/>
    <col min="24" max="24" width="19.54296875" style="147" customWidth="1"/>
    <col min="25" max="25" width="12.81640625" style="147" bestFit="1" customWidth="1"/>
    <col min="26" max="26" width="9.1796875" style="147" bestFit="1" customWidth="1"/>
    <col min="27" max="27" width="8.7265625" style="147"/>
    <col min="28" max="29" width="23.1796875" style="147" bestFit="1" customWidth="1"/>
    <col min="30" max="16384" width="8.7265625" style="147"/>
  </cols>
  <sheetData>
    <row r="1" spans="1:26" ht="13.5" thickTop="1">
      <c r="B1" s="188"/>
      <c r="C1" s="189"/>
      <c r="D1" s="190"/>
      <c r="E1" s="191"/>
      <c r="F1" s="191"/>
      <c r="G1" s="191"/>
      <c r="H1" s="191"/>
      <c r="I1" s="191"/>
      <c r="J1" s="192"/>
      <c r="K1" s="191"/>
      <c r="L1" s="193"/>
      <c r="M1" s="191"/>
      <c r="N1" s="191"/>
      <c r="O1" s="191"/>
      <c r="P1" s="191"/>
      <c r="Q1" s="191"/>
      <c r="R1" s="191"/>
      <c r="S1" s="191"/>
      <c r="T1" s="191"/>
      <c r="U1" s="191"/>
      <c r="V1" s="191"/>
    </row>
    <row r="2" spans="1:26">
      <c r="C2" s="365" t="s">
        <v>181</v>
      </c>
      <c r="D2" s="366"/>
      <c r="E2" s="194"/>
      <c r="F2" s="194"/>
      <c r="G2" s="194"/>
      <c r="H2" s="194"/>
      <c r="I2" s="194"/>
      <c r="J2" s="195"/>
      <c r="K2" s="194"/>
      <c r="L2" s="196"/>
      <c r="M2" s="191"/>
      <c r="N2" s="191"/>
      <c r="O2" s="191"/>
      <c r="P2" s="191"/>
      <c r="Q2" s="191"/>
      <c r="R2" s="191"/>
      <c r="S2" s="191"/>
      <c r="T2" s="191"/>
      <c r="U2" s="191"/>
      <c r="V2" s="191"/>
    </row>
    <row r="3" spans="1:26">
      <c r="C3" s="365" t="s">
        <v>182</v>
      </c>
      <c r="D3" s="366"/>
      <c r="E3" s="197"/>
      <c r="F3" s="197"/>
      <c r="G3" s="197"/>
      <c r="H3" s="197"/>
      <c r="I3" s="197"/>
      <c r="J3" s="198"/>
      <c r="K3" s="197"/>
      <c r="L3" s="199"/>
      <c r="M3" s="191"/>
      <c r="N3" s="191"/>
      <c r="O3" s="191"/>
      <c r="P3" s="191"/>
      <c r="Q3" s="191"/>
      <c r="R3" s="191"/>
      <c r="S3" s="191"/>
      <c r="T3" s="191"/>
      <c r="U3" s="191"/>
      <c r="V3" s="191"/>
    </row>
    <row r="4" spans="1:26" ht="12.75" customHeight="1" thickBot="1">
      <c r="B4" s="200"/>
      <c r="C4" s="201"/>
      <c r="D4" s="202"/>
      <c r="E4" s="200"/>
      <c r="F4" s="200"/>
      <c r="G4" s="200"/>
      <c r="H4" s="200"/>
      <c r="I4" s="200"/>
      <c r="J4" s="203"/>
      <c r="K4" s="200"/>
      <c r="L4" s="200"/>
      <c r="M4" s="200"/>
      <c r="N4" s="200"/>
      <c r="O4" s="200"/>
      <c r="P4" s="200"/>
      <c r="Q4" s="200"/>
      <c r="R4" s="200"/>
      <c r="S4" s="200"/>
      <c r="T4" s="200"/>
      <c r="U4" s="200"/>
      <c r="V4" s="200"/>
      <c r="W4" s="200"/>
      <c r="X4" s="200"/>
    </row>
    <row r="5" spans="1:26" ht="12.75" customHeight="1" thickTop="1">
      <c r="B5" s="200"/>
      <c r="C5" s="200"/>
      <c r="D5" s="200"/>
      <c r="E5" s="200"/>
      <c r="F5" s="200"/>
      <c r="G5" s="200">
        <v>80</v>
      </c>
      <c r="H5" s="200"/>
      <c r="I5" s="200"/>
      <c r="J5" s="203"/>
      <c r="K5" s="200"/>
      <c r="L5" s="204"/>
      <c r="M5" s="205"/>
      <c r="N5" s="200"/>
      <c r="O5" s="200"/>
      <c r="P5" s="200"/>
      <c r="Q5" s="200"/>
      <c r="R5" s="200"/>
      <c r="S5" s="200"/>
      <c r="T5" s="200"/>
      <c r="U5" s="200"/>
      <c r="V5" s="200"/>
      <c r="W5" s="205"/>
      <c r="X5" s="200"/>
    </row>
    <row r="6" spans="1:26" ht="12.75" customHeight="1">
      <c r="A6" s="206"/>
      <c r="C6" s="367" t="s">
        <v>183</v>
      </c>
      <c r="D6" s="367"/>
      <c r="E6" s="200"/>
      <c r="F6" s="200"/>
      <c r="G6" s="200"/>
      <c r="H6" s="200"/>
      <c r="I6" s="200"/>
      <c r="J6" s="203"/>
      <c r="K6" s="200"/>
      <c r="L6" s="205"/>
      <c r="M6" s="200"/>
      <c r="N6" s="200"/>
      <c r="O6" s="200"/>
      <c r="P6" s="200"/>
      <c r="Q6" s="200"/>
      <c r="R6" s="200"/>
      <c r="S6" s="200"/>
      <c r="T6" s="200"/>
      <c r="U6" s="200"/>
      <c r="V6" s="200"/>
      <c r="W6" s="200"/>
      <c r="X6" s="205"/>
    </row>
    <row r="7" spans="1:26" ht="30" customHeight="1" thickBot="1">
      <c r="B7" s="207" t="str">
        <f>[14]BillingSummary!C3</f>
        <v>PERIODE TIMESHEET : 1 - 30 SEPTEMBER 2025</v>
      </c>
      <c r="D7" s="208"/>
      <c r="E7" s="209"/>
      <c r="F7" s="210">
        <v>5</v>
      </c>
      <c r="G7" s="210">
        <v>6</v>
      </c>
      <c r="H7" s="210">
        <v>7</v>
      </c>
      <c r="I7" s="210">
        <v>8</v>
      </c>
      <c r="J7" s="210">
        <v>9</v>
      </c>
      <c r="K7" s="210">
        <v>10</v>
      </c>
      <c r="L7" s="210">
        <v>11</v>
      </c>
      <c r="M7" s="210"/>
      <c r="N7" s="210"/>
      <c r="O7" s="210"/>
      <c r="P7" s="210"/>
      <c r="Q7" s="210"/>
      <c r="R7" s="210"/>
      <c r="S7" s="210"/>
      <c r="T7" s="210"/>
      <c r="U7" s="210"/>
      <c r="V7" s="210"/>
      <c r="W7" s="210">
        <v>75</v>
      </c>
      <c r="X7" s="210">
        <v>76</v>
      </c>
    </row>
    <row r="8" spans="1:26" ht="20.149999999999999" customHeight="1" thickTop="1">
      <c r="B8" s="211" t="s">
        <v>82</v>
      </c>
      <c r="C8" s="212" t="s">
        <v>84</v>
      </c>
      <c r="D8" s="212" t="s">
        <v>85</v>
      </c>
      <c r="E8" s="212" t="s">
        <v>87</v>
      </c>
      <c r="F8" s="212" t="s">
        <v>88</v>
      </c>
      <c r="G8" s="212" t="s">
        <v>76</v>
      </c>
      <c r="H8" s="212" t="s">
        <v>184</v>
      </c>
      <c r="I8" s="212" t="s">
        <v>185</v>
      </c>
      <c r="J8" s="368" t="s">
        <v>186</v>
      </c>
      <c r="K8" s="369"/>
      <c r="L8" s="369"/>
      <c r="M8" s="370"/>
      <c r="N8" s="370"/>
      <c r="O8" s="370"/>
      <c r="P8" s="370"/>
      <c r="Q8" s="370"/>
      <c r="R8" s="370"/>
      <c r="S8" s="370"/>
      <c r="T8" s="370"/>
      <c r="U8" s="370"/>
      <c r="V8" s="370"/>
      <c r="W8" s="213" t="s">
        <v>95</v>
      </c>
      <c r="X8" s="214" t="s">
        <v>187</v>
      </c>
    </row>
    <row r="9" spans="1:26">
      <c r="B9" s="215"/>
      <c r="C9" s="216"/>
      <c r="D9" s="216"/>
      <c r="E9" s="216"/>
      <c r="F9" s="216"/>
      <c r="G9" s="216"/>
      <c r="H9" s="216"/>
      <c r="I9" s="216"/>
      <c r="J9" s="359" t="s">
        <v>188</v>
      </c>
      <c r="K9" s="360"/>
      <c r="L9" s="361"/>
      <c r="M9" s="362" t="s">
        <v>189</v>
      </c>
      <c r="N9" s="363"/>
      <c r="O9" s="363"/>
      <c r="P9" s="364"/>
      <c r="Q9" s="362" t="s">
        <v>190</v>
      </c>
      <c r="R9" s="363"/>
      <c r="S9" s="364"/>
      <c r="T9" s="362" t="s">
        <v>220</v>
      </c>
      <c r="U9" s="363"/>
      <c r="V9" s="364"/>
      <c r="W9" s="217"/>
      <c r="X9" s="218"/>
    </row>
    <row r="10" spans="1:26" ht="12.75" customHeight="1">
      <c r="B10" s="215"/>
      <c r="C10" s="216"/>
      <c r="D10" s="216"/>
      <c r="E10" s="216"/>
      <c r="F10" s="216"/>
      <c r="G10" s="216"/>
      <c r="H10" s="216"/>
      <c r="I10" s="216"/>
      <c r="J10" s="219" t="s">
        <v>191</v>
      </c>
      <c r="K10" s="219" t="s">
        <v>192</v>
      </c>
      <c r="L10" s="220" t="s">
        <v>193</v>
      </c>
      <c r="M10" s="221"/>
      <c r="N10" s="221"/>
      <c r="O10" s="221"/>
      <c r="P10" s="221"/>
      <c r="Q10" s="221"/>
      <c r="R10" s="221"/>
      <c r="S10" s="221"/>
      <c r="T10" s="221"/>
      <c r="U10" s="221"/>
      <c r="V10" s="221"/>
      <c r="W10" s="217"/>
      <c r="X10" s="218"/>
    </row>
    <row r="11" spans="1:26" ht="15" customHeight="1" thickBot="1">
      <c r="B11" s="222"/>
      <c r="C11" s="223"/>
      <c r="D11" s="223"/>
      <c r="E11" s="223"/>
      <c r="F11" s="223"/>
      <c r="G11" s="223"/>
      <c r="H11" s="223"/>
      <c r="I11" s="223"/>
      <c r="J11" s="224"/>
      <c r="K11" s="224"/>
      <c r="L11" s="223"/>
      <c r="M11" s="225" t="s">
        <v>189</v>
      </c>
      <c r="N11" s="225" t="s">
        <v>194</v>
      </c>
      <c r="O11" s="225" t="s">
        <v>194</v>
      </c>
      <c r="P11" s="225" t="s">
        <v>38</v>
      </c>
      <c r="Q11" s="225" t="s">
        <v>190</v>
      </c>
      <c r="R11" s="225" t="s">
        <v>194</v>
      </c>
      <c r="S11" s="225" t="s">
        <v>38</v>
      </c>
      <c r="T11" s="225" t="s">
        <v>220</v>
      </c>
      <c r="U11" s="225" t="s">
        <v>194</v>
      </c>
      <c r="V11" s="225" t="s">
        <v>38</v>
      </c>
      <c r="W11" s="226"/>
      <c r="X11" s="227"/>
    </row>
    <row r="12" spans="1:26" ht="17.149999999999999" customHeight="1" thickTop="1">
      <c r="B12" s="228">
        <v>1</v>
      </c>
      <c r="C12" s="321" t="s">
        <v>173</v>
      </c>
      <c r="D12" s="229">
        <v>171113</v>
      </c>
      <c r="E12" s="229" t="s">
        <v>174</v>
      </c>
      <c r="F12" s="230"/>
      <c r="G12" s="231"/>
      <c r="H12" s="231"/>
      <c r="I12" s="231"/>
      <c r="J12" s="232">
        <v>30</v>
      </c>
      <c r="K12" s="233">
        <v>100000</v>
      </c>
      <c r="L12" s="233">
        <f t="shared" ref="L12:L19" si="0">J12*K12</f>
        <v>3000000</v>
      </c>
      <c r="M12" s="284">
        <v>32</v>
      </c>
      <c r="N12" s="285">
        <v>1600000</v>
      </c>
      <c r="O12" s="285"/>
      <c r="P12" s="234">
        <f>M12*N12</f>
        <v>51200000</v>
      </c>
      <c r="Q12" s="285"/>
      <c r="R12" s="234"/>
      <c r="S12" s="234">
        <f>Q12*R12</f>
        <v>0</v>
      </c>
      <c r="T12" s="285"/>
      <c r="U12" s="234"/>
      <c r="V12" s="234">
        <f>T12*U12</f>
        <v>0</v>
      </c>
      <c r="W12" s="235">
        <f>P12+S12+V12</f>
        <v>51200000</v>
      </c>
      <c r="X12" s="236">
        <f>L12+W12</f>
        <v>54200000</v>
      </c>
      <c r="Y12" s="237"/>
      <c r="Z12" s="238"/>
    </row>
    <row r="13" spans="1:26" ht="17.149999999999999" customHeight="1">
      <c r="B13" s="228">
        <f>B12+1</f>
        <v>2</v>
      </c>
      <c r="C13" s="321" t="s">
        <v>210</v>
      </c>
      <c r="D13" s="229"/>
      <c r="E13" s="229" t="s">
        <v>176</v>
      </c>
      <c r="F13" s="230"/>
      <c r="G13" s="231"/>
      <c r="H13" s="231"/>
      <c r="I13" s="231"/>
      <c r="J13" s="232">
        <v>28</v>
      </c>
      <c r="K13" s="233">
        <v>100000</v>
      </c>
      <c r="L13" s="233">
        <f t="shared" si="0"/>
        <v>2800000</v>
      </c>
      <c r="M13" s="286">
        <v>29.5</v>
      </c>
      <c r="N13" s="287">
        <v>1300000</v>
      </c>
      <c r="O13" s="287"/>
      <c r="P13" s="266">
        <f t="shared" ref="P13:P19" si="1">M13*N13</f>
        <v>38350000</v>
      </c>
      <c r="Q13" s="287"/>
      <c r="R13" s="266"/>
      <c r="S13" s="266">
        <f t="shared" ref="S13:S19" si="2">Q13*R13</f>
        <v>0</v>
      </c>
      <c r="T13" s="287"/>
      <c r="U13" s="266"/>
      <c r="V13" s="266">
        <f t="shared" ref="V13:V19" si="3">T13*U13</f>
        <v>0</v>
      </c>
      <c r="W13" s="233">
        <f t="shared" ref="W13:W19" si="4">P13+S13+V13</f>
        <v>38350000</v>
      </c>
      <c r="X13" s="236">
        <f t="shared" ref="X13:X19" si="5">L13+W13</f>
        <v>41150000</v>
      </c>
      <c r="Y13" s="237"/>
    </row>
    <row r="14" spans="1:26" ht="17.149999999999999" customHeight="1">
      <c r="B14" s="228">
        <f t="shared" ref="B14:B19" si="6">B13+1</f>
        <v>3</v>
      </c>
      <c r="C14" s="321" t="s">
        <v>177</v>
      </c>
      <c r="D14" s="229"/>
      <c r="E14" s="229" t="s">
        <v>176</v>
      </c>
      <c r="F14" s="230"/>
      <c r="G14" s="231"/>
      <c r="H14" s="231"/>
      <c r="I14" s="231"/>
      <c r="J14" s="232">
        <v>26</v>
      </c>
      <c r="K14" s="233">
        <v>100000</v>
      </c>
      <c r="L14" s="233">
        <f t="shared" si="0"/>
        <v>2600000</v>
      </c>
      <c r="M14" s="288">
        <v>28</v>
      </c>
      <c r="N14" s="285">
        <v>1500000</v>
      </c>
      <c r="O14" s="285"/>
      <c r="P14" s="234">
        <f t="shared" si="1"/>
        <v>42000000</v>
      </c>
      <c r="Q14" s="285"/>
      <c r="R14" s="234"/>
      <c r="S14" s="234">
        <f t="shared" si="2"/>
        <v>0</v>
      </c>
      <c r="T14" s="285"/>
      <c r="U14" s="234"/>
      <c r="V14" s="234">
        <f t="shared" si="3"/>
        <v>0</v>
      </c>
      <c r="W14" s="235">
        <f t="shared" si="4"/>
        <v>42000000</v>
      </c>
      <c r="X14" s="236">
        <f t="shared" si="5"/>
        <v>44600000</v>
      </c>
      <c r="Y14" s="237"/>
      <c r="Z14" s="238"/>
    </row>
    <row r="15" spans="1:26" ht="17.149999999999999" customHeight="1">
      <c r="B15" s="228">
        <f t="shared" si="6"/>
        <v>4</v>
      </c>
      <c r="C15" s="321" t="s">
        <v>195</v>
      </c>
      <c r="D15" s="229"/>
      <c r="E15" s="229" t="s">
        <v>176</v>
      </c>
      <c r="F15" s="230"/>
      <c r="G15" s="231"/>
      <c r="H15" s="231"/>
      <c r="I15" s="231"/>
      <c r="J15" s="232"/>
      <c r="K15" s="233">
        <v>100000</v>
      </c>
      <c r="L15" s="233">
        <f t="shared" si="0"/>
        <v>0</v>
      </c>
      <c r="M15" s="288">
        <v>3</v>
      </c>
      <c r="N15" s="285">
        <v>2042000</v>
      </c>
      <c r="O15" s="285"/>
      <c r="P15" s="234">
        <f>M15*N15</f>
        <v>6126000</v>
      </c>
      <c r="Q15" s="285"/>
      <c r="R15" s="234">
        <v>446000</v>
      </c>
      <c r="S15" s="234">
        <f t="shared" si="2"/>
        <v>0</v>
      </c>
      <c r="T15" s="285"/>
      <c r="U15" s="234">
        <v>638000</v>
      </c>
      <c r="V15" s="234">
        <f t="shared" si="3"/>
        <v>0</v>
      </c>
      <c r="W15" s="235">
        <f>P15+S15+V15</f>
        <v>6126000</v>
      </c>
      <c r="X15" s="236">
        <f>L15+W15</f>
        <v>6126000</v>
      </c>
      <c r="Y15" s="237"/>
      <c r="Z15" s="238"/>
    </row>
    <row r="16" spans="1:26" s="277" customFormat="1" ht="17.149999999999999" customHeight="1">
      <c r="B16" s="267">
        <f t="shared" si="6"/>
        <v>5</v>
      </c>
      <c r="C16" s="310" t="s">
        <v>200</v>
      </c>
      <c r="D16" s="311"/>
      <c r="E16" s="311" t="s">
        <v>176</v>
      </c>
      <c r="F16" s="312"/>
      <c r="G16" s="313"/>
      <c r="H16" s="313"/>
      <c r="I16" s="313"/>
      <c r="J16" s="270"/>
      <c r="K16" s="271">
        <v>100000</v>
      </c>
      <c r="L16" s="271">
        <f t="shared" si="0"/>
        <v>0</v>
      </c>
      <c r="M16" s="314"/>
      <c r="N16" s="315">
        <v>1300000</v>
      </c>
      <c r="O16" s="315"/>
      <c r="P16" s="316">
        <f>M16*N16</f>
        <v>0</v>
      </c>
      <c r="Q16" s="315"/>
      <c r="R16" s="316"/>
      <c r="S16" s="316">
        <f t="shared" si="2"/>
        <v>0</v>
      </c>
      <c r="T16" s="315"/>
      <c r="U16" s="316"/>
      <c r="V16" s="316">
        <f t="shared" si="3"/>
        <v>0</v>
      </c>
      <c r="W16" s="271">
        <f t="shared" si="4"/>
        <v>0</v>
      </c>
      <c r="X16" s="275">
        <f t="shared" si="5"/>
        <v>0</v>
      </c>
      <c r="Y16" s="276"/>
    </row>
    <row r="17" spans="2:26" ht="17.149999999999999" customHeight="1">
      <c r="B17" s="228">
        <f t="shared" si="6"/>
        <v>6</v>
      </c>
      <c r="C17" s="321" t="s">
        <v>212</v>
      </c>
      <c r="D17" s="229"/>
      <c r="E17" s="229" t="s">
        <v>176</v>
      </c>
      <c r="F17" s="230"/>
      <c r="G17" s="231"/>
      <c r="H17" s="231"/>
      <c r="I17" s="231"/>
      <c r="J17" s="232">
        <v>23</v>
      </c>
      <c r="K17" s="233">
        <v>100000</v>
      </c>
      <c r="L17" s="233">
        <f t="shared" si="0"/>
        <v>2300000</v>
      </c>
      <c r="M17" s="286">
        <v>33</v>
      </c>
      <c r="N17" s="287">
        <v>1300000</v>
      </c>
      <c r="O17" s="287"/>
      <c r="P17" s="266">
        <f t="shared" si="1"/>
        <v>42900000</v>
      </c>
      <c r="Q17" s="287"/>
      <c r="R17" s="266"/>
      <c r="S17" s="266">
        <f t="shared" si="2"/>
        <v>0</v>
      </c>
      <c r="T17" s="287"/>
      <c r="U17" s="266"/>
      <c r="V17" s="266">
        <f t="shared" si="3"/>
        <v>0</v>
      </c>
      <c r="W17" s="233">
        <f t="shared" si="4"/>
        <v>42900000</v>
      </c>
      <c r="X17" s="236">
        <f t="shared" si="5"/>
        <v>45200000</v>
      </c>
      <c r="Y17" s="237"/>
    </row>
    <row r="18" spans="2:26" ht="17.149999999999999" customHeight="1" thickBot="1">
      <c r="B18" s="228">
        <f t="shared" si="6"/>
        <v>7</v>
      </c>
      <c r="C18" s="321" t="s">
        <v>202</v>
      </c>
      <c r="D18" s="229"/>
      <c r="E18" s="229" t="s">
        <v>176</v>
      </c>
      <c r="F18" s="230"/>
      <c r="G18" s="231"/>
      <c r="H18" s="231"/>
      <c r="I18" s="231"/>
      <c r="J18" s="232">
        <v>18</v>
      </c>
      <c r="K18" s="233">
        <v>100000</v>
      </c>
      <c r="L18" s="233">
        <f t="shared" si="0"/>
        <v>1800000</v>
      </c>
      <c r="M18" s="288">
        <v>19.5</v>
      </c>
      <c r="N18" s="285">
        <v>1400000</v>
      </c>
      <c r="O18" s="285"/>
      <c r="P18" s="234">
        <f t="shared" si="1"/>
        <v>27300000</v>
      </c>
      <c r="Q18" s="285"/>
      <c r="R18" s="234"/>
      <c r="S18" s="234">
        <f t="shared" si="2"/>
        <v>0</v>
      </c>
      <c r="T18" s="285"/>
      <c r="U18" s="234"/>
      <c r="V18" s="234">
        <f t="shared" si="3"/>
        <v>0</v>
      </c>
      <c r="W18" s="235">
        <f t="shared" si="4"/>
        <v>27300000</v>
      </c>
      <c r="X18" s="236">
        <f t="shared" si="5"/>
        <v>29100000</v>
      </c>
      <c r="Y18" s="237"/>
      <c r="Z18" s="238"/>
    </row>
    <row r="19" spans="2:26" s="277" customFormat="1" ht="17.149999999999999" hidden="1" customHeight="1" thickBot="1">
      <c r="B19" s="267">
        <f t="shared" si="6"/>
        <v>8</v>
      </c>
      <c r="C19" s="268" t="s">
        <v>206</v>
      </c>
      <c r="D19" s="269">
        <v>172749</v>
      </c>
      <c r="E19" s="269"/>
      <c r="F19" s="269"/>
      <c r="G19" s="269"/>
      <c r="H19" s="269"/>
      <c r="I19" s="269"/>
      <c r="J19" s="270"/>
      <c r="K19" s="271">
        <v>100000</v>
      </c>
      <c r="L19" s="271">
        <f t="shared" si="0"/>
        <v>0</v>
      </c>
      <c r="M19" s="272"/>
      <c r="N19" s="289">
        <v>547000</v>
      </c>
      <c r="O19" s="273"/>
      <c r="P19" s="273">
        <f t="shared" si="1"/>
        <v>0</v>
      </c>
      <c r="Q19" s="273"/>
      <c r="R19" s="273"/>
      <c r="S19" s="273">
        <f t="shared" si="2"/>
        <v>0</v>
      </c>
      <c r="T19" s="273"/>
      <c r="U19" s="273"/>
      <c r="V19" s="273">
        <f t="shared" si="3"/>
        <v>0</v>
      </c>
      <c r="W19" s="274">
        <f t="shared" si="4"/>
        <v>0</v>
      </c>
      <c r="X19" s="275">
        <f t="shared" si="5"/>
        <v>0</v>
      </c>
      <c r="Y19" s="276"/>
    </row>
    <row r="20" spans="2:26" ht="17.149999999999999" customHeight="1" thickTop="1" thickBot="1">
      <c r="B20" s="239"/>
      <c r="C20" s="240"/>
      <c r="D20" s="241"/>
      <c r="E20" s="241"/>
      <c r="F20" s="241"/>
      <c r="G20" s="241"/>
      <c r="H20" s="241"/>
      <c r="I20" s="242" t="s">
        <v>187</v>
      </c>
      <c r="J20" s="243">
        <f>SUM(J12:J19)</f>
        <v>125</v>
      </c>
      <c r="K20" s="243">
        <f>SUM(K12:K19)</f>
        <v>800000</v>
      </c>
      <c r="L20" s="243">
        <f>SUM(L12:L19)</f>
        <v>12500000</v>
      </c>
      <c r="M20" s="243"/>
      <c r="N20" s="243"/>
      <c r="O20" s="243"/>
      <c r="P20" s="243"/>
      <c r="Q20" s="243"/>
      <c r="R20" s="243"/>
      <c r="S20" s="243"/>
      <c r="T20" s="243"/>
      <c r="U20" s="243"/>
      <c r="V20" s="243"/>
      <c r="W20" s="243">
        <f>SUM(W12:W19)</f>
        <v>207876000</v>
      </c>
      <c r="X20" s="243">
        <f>SUM(X12:X19)</f>
        <v>220376000</v>
      </c>
      <c r="Y20" s="237"/>
    </row>
    <row r="21" spans="2:26" ht="13.5" thickTop="1">
      <c r="B21" s="244"/>
      <c r="C21" s="244"/>
      <c r="D21" s="244"/>
      <c r="E21" s="244"/>
      <c r="F21" s="244"/>
      <c r="G21" s="244"/>
      <c r="H21" s="244"/>
      <c r="I21" s="244"/>
      <c r="J21" s="245"/>
      <c r="K21" s="244"/>
      <c r="L21" s="244"/>
      <c r="M21" s="244"/>
      <c r="N21" s="244"/>
      <c r="O21" s="244"/>
      <c r="P21" s="244"/>
      <c r="Q21" s="244"/>
      <c r="R21" s="244"/>
      <c r="S21" s="244"/>
      <c r="T21" s="244"/>
      <c r="U21" s="244"/>
      <c r="V21" s="244"/>
      <c r="W21" s="244"/>
      <c r="X21" s="244"/>
    </row>
    <row r="22" spans="2:26" ht="14">
      <c r="B22" s="246"/>
      <c r="C22" s="244"/>
      <c r="D22" s="244"/>
      <c r="E22" s="244"/>
      <c r="F22" s="244"/>
      <c r="G22" s="244"/>
      <c r="H22" s="244"/>
      <c r="I22" s="244"/>
      <c r="J22" s="245"/>
      <c r="K22" s="244"/>
      <c r="L22" s="244"/>
      <c r="M22" s="244"/>
      <c r="N22" s="244" t="s">
        <v>196</v>
      </c>
      <c r="O22" s="244"/>
      <c r="P22" s="244"/>
      <c r="Q22" s="244"/>
      <c r="R22" s="244"/>
      <c r="S22" s="244"/>
      <c r="T22" s="244"/>
      <c r="U22" s="244"/>
      <c r="V22" s="244"/>
      <c r="W22" s="244"/>
      <c r="X22" s="244"/>
    </row>
    <row r="23" spans="2:26" ht="14">
      <c r="B23" s="247"/>
      <c r="C23" s="244"/>
      <c r="D23" s="244"/>
      <c r="E23" s="244"/>
      <c r="F23" s="244"/>
      <c r="G23" s="244"/>
      <c r="H23" s="244"/>
      <c r="I23" s="244"/>
      <c r="J23" s="245"/>
      <c r="K23" s="244"/>
      <c r="L23" s="244"/>
      <c r="M23" s="244"/>
      <c r="N23" s="244"/>
      <c r="O23" s="244"/>
      <c r="P23" s="244"/>
      <c r="Q23" s="244"/>
      <c r="R23" s="244"/>
      <c r="S23" s="244"/>
      <c r="T23" s="244"/>
      <c r="U23" s="244"/>
      <c r="V23" s="244"/>
      <c r="W23" s="248"/>
      <c r="X23" s="244"/>
    </row>
    <row r="24" spans="2:26" ht="14">
      <c r="B24" s="247"/>
      <c r="C24" s="244"/>
      <c r="D24" s="244"/>
      <c r="E24" s="244"/>
      <c r="F24" s="244"/>
      <c r="G24" s="244"/>
      <c r="H24" s="244"/>
      <c r="I24" s="244"/>
      <c r="J24" s="245"/>
      <c r="K24" s="244"/>
      <c r="L24" s="244"/>
      <c r="M24" s="244"/>
      <c r="N24" s="244"/>
      <c r="O24" s="244"/>
      <c r="P24" s="244"/>
      <c r="Q24" s="244"/>
      <c r="R24" s="244"/>
      <c r="S24" s="244"/>
      <c r="T24" s="244"/>
      <c r="U24" s="244"/>
      <c r="V24" s="244"/>
      <c r="W24" s="244"/>
      <c r="X24" s="244"/>
    </row>
    <row r="25" spans="2:26" ht="14">
      <c r="B25" s="247"/>
      <c r="C25" s="244"/>
      <c r="D25" s="244"/>
      <c r="E25" s="244"/>
      <c r="F25" s="244"/>
      <c r="G25" s="244"/>
      <c r="H25" s="244"/>
      <c r="I25" s="244"/>
      <c r="J25" s="245"/>
      <c r="K25" s="244"/>
      <c r="L25" s="244"/>
      <c r="M25" s="244"/>
      <c r="N25" s="244"/>
      <c r="O25" s="244"/>
      <c r="P25" s="244"/>
      <c r="Q25" s="244"/>
      <c r="R25" s="244"/>
      <c r="S25" s="244"/>
      <c r="T25" s="244"/>
      <c r="U25" s="244"/>
      <c r="V25" s="244"/>
      <c r="W25" s="244"/>
      <c r="X25" s="244"/>
    </row>
    <row r="26" spans="2:26" ht="14">
      <c r="B26" s="247"/>
      <c r="C26" s="244"/>
      <c r="D26" s="244"/>
      <c r="E26" s="244"/>
      <c r="F26" s="244"/>
      <c r="G26" s="244"/>
      <c r="H26" s="244"/>
      <c r="I26" s="244"/>
      <c r="J26" s="245"/>
      <c r="K26" s="244"/>
      <c r="L26" s="244"/>
      <c r="M26" s="244"/>
      <c r="N26" s="244"/>
      <c r="O26" s="244"/>
      <c r="P26" s="244"/>
      <c r="Q26" s="244"/>
      <c r="R26" s="244"/>
      <c r="S26" s="244"/>
      <c r="T26" s="244"/>
      <c r="U26" s="244"/>
      <c r="V26" s="244"/>
      <c r="W26" s="244"/>
      <c r="X26" s="244"/>
    </row>
    <row r="27" spans="2:26" ht="14">
      <c r="B27" s="247"/>
      <c r="C27" s="244"/>
      <c r="D27" s="244"/>
      <c r="E27" s="244"/>
      <c r="F27" s="244"/>
      <c r="G27" s="244"/>
      <c r="H27" s="244"/>
      <c r="I27" s="244"/>
      <c r="J27" s="245"/>
      <c r="K27" s="244"/>
      <c r="L27" s="244"/>
      <c r="M27" s="244"/>
      <c r="N27" s="244"/>
      <c r="O27" s="244"/>
      <c r="P27" s="244"/>
      <c r="Q27" s="244"/>
      <c r="R27" s="244"/>
      <c r="S27" s="244"/>
      <c r="T27" s="244"/>
      <c r="U27" s="244"/>
      <c r="V27" s="244"/>
      <c r="W27" s="244"/>
      <c r="X27" s="244"/>
    </row>
    <row r="28" spans="2:26" ht="14">
      <c r="B28" s="247"/>
      <c r="C28" s="244"/>
      <c r="D28" s="244"/>
      <c r="E28" s="244"/>
      <c r="F28" s="244"/>
      <c r="G28" s="244"/>
      <c r="H28" s="244"/>
      <c r="I28" s="244"/>
      <c r="J28" s="245"/>
      <c r="K28" s="244"/>
      <c r="L28" s="244"/>
      <c r="M28" s="244"/>
      <c r="N28" s="244"/>
      <c r="O28" s="244"/>
      <c r="P28" s="244"/>
      <c r="Q28" s="244"/>
      <c r="R28" s="244"/>
      <c r="S28" s="244"/>
      <c r="T28" s="244"/>
      <c r="U28" s="244"/>
      <c r="V28" s="244"/>
      <c r="W28" s="244"/>
      <c r="X28" s="244"/>
    </row>
    <row r="29" spans="2:26" ht="14">
      <c r="B29" s="247"/>
      <c r="C29" s="244"/>
      <c r="D29" s="244"/>
      <c r="E29" s="244"/>
      <c r="F29" s="244"/>
      <c r="G29" s="244"/>
      <c r="H29" s="244"/>
      <c r="I29" s="244"/>
      <c r="J29" s="245"/>
      <c r="K29" s="244"/>
      <c r="L29" s="244"/>
      <c r="M29" s="244"/>
      <c r="N29" s="244"/>
      <c r="O29" s="244"/>
      <c r="P29" s="244"/>
      <c r="Q29" s="244"/>
      <c r="R29" s="244"/>
      <c r="S29" s="244"/>
      <c r="T29" s="244"/>
      <c r="U29" s="244"/>
      <c r="V29" s="244"/>
      <c r="W29" s="244"/>
      <c r="X29" s="244"/>
    </row>
    <row r="30" spans="2:26" ht="14">
      <c r="B30" s="247"/>
      <c r="C30" s="244"/>
      <c r="D30" s="244"/>
      <c r="E30" s="244"/>
      <c r="F30" s="244"/>
      <c r="G30" s="244"/>
      <c r="H30" s="244"/>
      <c r="I30" s="244"/>
      <c r="J30" s="245"/>
      <c r="K30" s="244"/>
      <c r="L30" s="244"/>
      <c r="M30" s="244"/>
      <c r="N30" s="244"/>
      <c r="O30" s="244"/>
      <c r="P30" s="244"/>
      <c r="Q30" s="244"/>
      <c r="R30" s="244"/>
      <c r="S30" s="244"/>
      <c r="T30" s="244"/>
      <c r="U30" s="244"/>
      <c r="V30" s="244"/>
      <c r="W30" s="244"/>
      <c r="X30" s="244"/>
    </row>
    <row r="31" spans="2:26" ht="14">
      <c r="B31" s="247"/>
      <c r="C31" s="244"/>
      <c r="D31" s="244"/>
      <c r="E31" s="244"/>
      <c r="F31" s="244"/>
      <c r="G31" s="244"/>
      <c r="H31" s="244"/>
      <c r="I31" s="244"/>
      <c r="J31" s="245"/>
      <c r="K31" s="244"/>
      <c r="L31" s="244"/>
      <c r="M31" s="244"/>
      <c r="N31" s="244"/>
      <c r="O31" s="244"/>
      <c r="P31" s="244"/>
      <c r="Q31" s="244"/>
      <c r="R31" s="244"/>
      <c r="S31" s="244"/>
      <c r="T31" s="244"/>
      <c r="U31" s="244"/>
      <c r="V31" s="244"/>
      <c r="W31" s="244"/>
      <c r="X31" s="244"/>
    </row>
    <row r="32" spans="2:26" ht="14">
      <c r="B32" s="247"/>
      <c r="C32" s="244"/>
      <c r="D32" s="244"/>
      <c r="E32" s="244"/>
      <c r="F32" s="244"/>
      <c r="G32" s="244"/>
      <c r="H32" s="244"/>
      <c r="I32" s="244"/>
      <c r="J32" s="245"/>
      <c r="K32" s="244"/>
      <c r="L32" s="244"/>
      <c r="M32" s="244"/>
      <c r="N32" s="244"/>
      <c r="O32" s="244"/>
      <c r="P32" s="244"/>
      <c r="Q32" s="244"/>
      <c r="R32" s="244"/>
      <c r="S32" s="244"/>
      <c r="T32" s="244"/>
      <c r="U32" s="244"/>
      <c r="V32" s="244"/>
      <c r="W32" s="244"/>
      <c r="X32" s="244"/>
    </row>
    <row r="33" spans="2:24" ht="14">
      <c r="B33" s="247"/>
      <c r="C33" s="244"/>
      <c r="D33" s="244"/>
      <c r="E33" s="244"/>
      <c r="F33" s="244"/>
      <c r="G33" s="244"/>
      <c r="H33" s="244"/>
      <c r="I33" s="244"/>
      <c r="J33" s="245"/>
      <c r="K33" s="244"/>
      <c r="L33" s="244"/>
      <c r="M33" s="244"/>
      <c r="N33" s="244"/>
      <c r="O33" s="244"/>
      <c r="P33" s="244"/>
      <c r="Q33" s="244"/>
      <c r="R33" s="244"/>
      <c r="S33" s="244"/>
      <c r="T33" s="244"/>
      <c r="U33" s="244"/>
      <c r="V33" s="244"/>
      <c r="W33" s="244"/>
      <c r="X33" s="244"/>
    </row>
    <row r="34" spans="2:24">
      <c r="B34" s="244"/>
      <c r="C34" s="244"/>
      <c r="D34" s="244"/>
      <c r="E34" s="244"/>
      <c r="F34" s="244"/>
      <c r="G34" s="244"/>
      <c r="H34" s="244"/>
      <c r="I34" s="244"/>
      <c r="J34" s="245"/>
      <c r="K34" s="244"/>
      <c r="L34" s="244"/>
      <c r="M34" s="244"/>
      <c r="N34" s="244"/>
      <c r="O34" s="244"/>
      <c r="P34" s="244"/>
      <c r="Q34" s="244"/>
      <c r="R34" s="244"/>
      <c r="S34" s="244"/>
      <c r="T34" s="244"/>
      <c r="U34" s="244"/>
      <c r="V34" s="244"/>
      <c r="W34" s="244"/>
      <c r="X34" s="244"/>
    </row>
    <row r="35" spans="2:24">
      <c r="B35" s="244"/>
      <c r="C35" s="244"/>
      <c r="D35" s="244"/>
      <c r="E35" s="244"/>
      <c r="F35" s="244"/>
      <c r="G35" s="244"/>
      <c r="H35" s="244"/>
      <c r="I35" s="244"/>
      <c r="J35" s="245"/>
      <c r="K35" s="244"/>
      <c r="L35" s="244"/>
      <c r="M35" s="244"/>
      <c r="N35" s="244"/>
      <c r="O35" s="244"/>
      <c r="P35" s="244"/>
      <c r="Q35" s="244"/>
      <c r="R35" s="244"/>
      <c r="S35" s="244"/>
      <c r="T35" s="244"/>
      <c r="U35" s="244"/>
      <c r="V35" s="244"/>
      <c r="W35" s="244"/>
      <c r="X35" s="244"/>
    </row>
    <row r="36" spans="2:24">
      <c r="B36" s="244"/>
      <c r="C36" s="244"/>
      <c r="D36" s="244"/>
      <c r="E36" s="244"/>
      <c r="F36" s="244"/>
      <c r="G36" s="244"/>
      <c r="H36" s="244"/>
      <c r="I36" s="244"/>
      <c r="J36" s="245"/>
      <c r="K36" s="244"/>
      <c r="L36" s="244"/>
      <c r="M36" s="244"/>
      <c r="N36" s="244"/>
      <c r="O36" s="244"/>
      <c r="P36" s="244"/>
      <c r="Q36" s="244"/>
      <c r="R36" s="244"/>
      <c r="S36" s="244"/>
      <c r="T36" s="244"/>
      <c r="U36" s="244"/>
      <c r="V36" s="244"/>
      <c r="W36" s="244"/>
      <c r="X36" s="244"/>
    </row>
    <row r="37" spans="2:24">
      <c r="B37" s="244"/>
      <c r="C37" s="244"/>
      <c r="D37" s="244"/>
      <c r="E37" s="244"/>
      <c r="F37" s="244"/>
      <c r="G37" s="244"/>
      <c r="H37" s="244"/>
      <c r="I37" s="244"/>
      <c r="J37" s="245"/>
      <c r="K37" s="244"/>
      <c r="L37" s="244"/>
      <c r="M37" s="244"/>
      <c r="N37" s="244"/>
      <c r="O37" s="244"/>
      <c r="P37" s="244"/>
      <c r="Q37" s="244"/>
      <c r="R37" s="244"/>
      <c r="S37" s="244"/>
      <c r="T37" s="244"/>
      <c r="U37" s="244"/>
      <c r="V37" s="244"/>
      <c r="W37" s="244"/>
      <c r="X37" s="244"/>
    </row>
    <row r="38" spans="2:24">
      <c r="B38" s="244"/>
      <c r="C38" s="244"/>
      <c r="D38" s="244"/>
      <c r="E38" s="244"/>
      <c r="F38" s="244"/>
      <c r="G38" s="244"/>
      <c r="H38" s="244"/>
      <c r="I38" s="244"/>
      <c r="J38" s="245"/>
      <c r="K38" s="244"/>
      <c r="L38" s="244"/>
      <c r="M38" s="244"/>
      <c r="N38" s="244"/>
      <c r="O38" s="244"/>
      <c r="P38" s="244"/>
      <c r="Q38" s="244"/>
      <c r="R38" s="244"/>
      <c r="S38" s="244"/>
      <c r="T38" s="244"/>
      <c r="U38" s="244"/>
      <c r="V38" s="244"/>
      <c r="W38" s="244"/>
      <c r="X38" s="244"/>
    </row>
    <row r="39" spans="2:24">
      <c r="B39" s="244"/>
      <c r="C39" s="244"/>
      <c r="D39" s="244"/>
      <c r="E39" s="244"/>
      <c r="F39" s="244"/>
      <c r="G39" s="244"/>
      <c r="H39" s="244"/>
      <c r="I39" s="244"/>
      <c r="J39" s="245"/>
      <c r="K39" s="244"/>
      <c r="L39" s="244"/>
      <c r="M39" s="244"/>
      <c r="N39" s="244"/>
      <c r="O39" s="244"/>
      <c r="P39" s="244"/>
      <c r="Q39" s="244"/>
      <c r="R39" s="244"/>
      <c r="S39" s="244"/>
      <c r="T39" s="244"/>
      <c r="U39" s="244"/>
      <c r="V39" s="244"/>
      <c r="W39" s="244"/>
      <c r="X39" s="244"/>
    </row>
    <row r="40" spans="2:24">
      <c r="B40" s="244"/>
      <c r="C40" s="244"/>
      <c r="D40" s="244"/>
      <c r="E40" s="244"/>
      <c r="F40" s="244"/>
      <c r="G40" s="244"/>
      <c r="H40" s="244"/>
      <c r="I40" s="244"/>
      <c r="J40" s="245"/>
      <c r="K40" s="244"/>
      <c r="L40" s="244"/>
      <c r="M40" s="244"/>
      <c r="N40" s="244"/>
      <c r="O40" s="244"/>
      <c r="P40" s="244"/>
      <c r="Q40" s="244"/>
      <c r="R40" s="244"/>
      <c r="S40" s="244"/>
      <c r="T40" s="244"/>
      <c r="U40" s="244"/>
      <c r="V40" s="244"/>
      <c r="W40" s="244"/>
      <c r="X40" s="244"/>
    </row>
    <row r="41" spans="2:24">
      <c r="B41" s="244"/>
      <c r="C41" s="244"/>
      <c r="D41" s="244"/>
      <c r="E41" s="244"/>
      <c r="F41" s="244"/>
      <c r="G41" s="244"/>
      <c r="H41" s="244"/>
      <c r="I41" s="244"/>
      <c r="J41" s="245"/>
      <c r="K41" s="244"/>
      <c r="L41" s="244"/>
      <c r="M41" s="244"/>
      <c r="N41" s="244"/>
      <c r="O41" s="244"/>
      <c r="P41" s="244"/>
      <c r="Q41" s="244"/>
      <c r="R41" s="244"/>
      <c r="S41" s="244"/>
      <c r="T41" s="244"/>
      <c r="U41" s="244"/>
      <c r="V41" s="244"/>
      <c r="W41" s="244"/>
      <c r="X41" s="244"/>
    </row>
    <row r="42" spans="2:24">
      <c r="B42" s="244"/>
      <c r="C42" s="244"/>
      <c r="D42" s="244"/>
      <c r="E42" s="244"/>
      <c r="F42" s="244"/>
      <c r="G42" s="244"/>
      <c r="H42" s="244"/>
      <c r="I42" s="244"/>
      <c r="J42" s="245"/>
      <c r="K42" s="244"/>
      <c r="L42" s="244"/>
      <c r="M42" s="244"/>
      <c r="N42" s="244"/>
      <c r="O42" s="244"/>
      <c r="P42" s="244"/>
      <c r="Q42" s="244"/>
      <c r="R42" s="244"/>
      <c r="S42" s="244"/>
      <c r="T42" s="244"/>
      <c r="U42" s="244"/>
      <c r="V42" s="244"/>
      <c r="W42" s="244"/>
      <c r="X42" s="244"/>
    </row>
    <row r="43" spans="2:24">
      <c r="B43" s="244"/>
      <c r="C43" s="244"/>
      <c r="D43" s="244"/>
      <c r="E43" s="244"/>
      <c r="F43" s="244"/>
      <c r="G43" s="244"/>
      <c r="H43" s="244"/>
      <c r="I43" s="244"/>
      <c r="J43" s="245"/>
      <c r="K43" s="244"/>
      <c r="L43" s="244"/>
      <c r="M43" s="244"/>
      <c r="N43" s="244"/>
      <c r="O43" s="244"/>
      <c r="P43" s="244"/>
      <c r="Q43" s="244"/>
      <c r="R43" s="244"/>
      <c r="S43" s="244"/>
      <c r="T43" s="244"/>
      <c r="U43" s="244"/>
      <c r="V43" s="244"/>
      <c r="W43" s="244"/>
      <c r="X43" s="244"/>
    </row>
    <row r="44" spans="2:24">
      <c r="B44" s="244"/>
      <c r="C44" s="244"/>
      <c r="D44" s="244"/>
      <c r="E44" s="244"/>
      <c r="F44" s="244"/>
      <c r="G44" s="244"/>
      <c r="H44" s="244"/>
      <c r="I44" s="244"/>
      <c r="J44" s="245"/>
      <c r="K44" s="244"/>
      <c r="L44" s="244"/>
      <c r="M44" s="244"/>
      <c r="N44" s="244"/>
      <c r="O44" s="244"/>
      <c r="P44" s="244"/>
      <c r="Q44" s="244"/>
      <c r="R44" s="244"/>
      <c r="S44" s="244"/>
      <c r="T44" s="244"/>
      <c r="U44" s="244"/>
      <c r="V44" s="244"/>
      <c r="W44" s="244"/>
      <c r="X44" s="244"/>
    </row>
    <row r="45" spans="2:24">
      <c r="B45" s="244"/>
      <c r="C45" s="244"/>
      <c r="D45" s="244"/>
      <c r="E45" s="244"/>
      <c r="F45" s="244"/>
      <c r="G45" s="244"/>
      <c r="H45" s="244"/>
      <c r="I45" s="244"/>
      <c r="J45" s="245"/>
      <c r="K45" s="244"/>
      <c r="L45" s="244"/>
      <c r="M45" s="244"/>
      <c r="N45" s="244"/>
      <c r="O45" s="244"/>
      <c r="P45" s="244"/>
      <c r="Q45" s="244"/>
      <c r="R45" s="244"/>
      <c r="S45" s="244"/>
      <c r="T45" s="244"/>
      <c r="U45" s="244"/>
      <c r="V45" s="244"/>
      <c r="W45" s="244"/>
      <c r="X45" s="244"/>
    </row>
    <row r="46" spans="2:24">
      <c r="B46" s="244"/>
      <c r="C46" s="244"/>
      <c r="D46" s="244"/>
      <c r="E46" s="244"/>
      <c r="F46" s="244"/>
      <c r="G46" s="244"/>
      <c r="H46" s="244"/>
      <c r="I46" s="244"/>
      <c r="J46" s="245"/>
      <c r="K46" s="244"/>
      <c r="L46" s="244"/>
      <c r="M46" s="244"/>
      <c r="N46" s="244"/>
      <c r="O46" s="244"/>
      <c r="P46" s="244"/>
      <c r="Q46" s="244"/>
      <c r="R46" s="244"/>
      <c r="S46" s="244"/>
      <c r="T46" s="244"/>
      <c r="U46" s="244"/>
      <c r="V46" s="244"/>
      <c r="W46" s="244"/>
      <c r="X46" s="244"/>
    </row>
    <row r="47" spans="2:24">
      <c r="B47" s="244"/>
      <c r="C47" s="244"/>
      <c r="D47" s="244"/>
      <c r="E47" s="244"/>
      <c r="F47" s="244"/>
      <c r="G47" s="244"/>
      <c r="H47" s="244"/>
      <c r="I47" s="244"/>
      <c r="J47" s="245"/>
      <c r="K47" s="244"/>
      <c r="L47" s="244"/>
      <c r="M47" s="244"/>
      <c r="N47" s="244"/>
      <c r="O47" s="244"/>
      <c r="P47" s="244"/>
      <c r="Q47" s="244"/>
      <c r="R47" s="244"/>
      <c r="S47" s="244"/>
      <c r="T47" s="244"/>
      <c r="U47" s="244"/>
      <c r="V47" s="244"/>
      <c r="W47" s="244"/>
      <c r="X47" s="244"/>
    </row>
    <row r="48" spans="2:24">
      <c r="B48" s="244"/>
      <c r="C48" s="244"/>
      <c r="D48" s="244"/>
      <c r="E48" s="244"/>
      <c r="F48" s="244"/>
      <c r="G48" s="244"/>
      <c r="H48" s="244"/>
      <c r="I48" s="244"/>
      <c r="J48" s="245"/>
      <c r="K48" s="244"/>
      <c r="L48" s="244"/>
      <c r="M48" s="244"/>
      <c r="N48" s="244"/>
      <c r="O48" s="244"/>
      <c r="P48" s="244"/>
      <c r="Q48" s="244"/>
      <c r="R48" s="244"/>
      <c r="S48" s="244"/>
      <c r="T48" s="244"/>
      <c r="U48" s="244"/>
      <c r="V48" s="244"/>
      <c r="W48" s="244"/>
      <c r="X48" s="244"/>
    </row>
    <row r="49" spans="2:24">
      <c r="B49" s="244"/>
      <c r="C49" s="244"/>
      <c r="D49" s="244"/>
      <c r="E49" s="244"/>
      <c r="F49" s="244"/>
      <c r="G49" s="244"/>
      <c r="H49" s="244"/>
      <c r="I49" s="244"/>
      <c r="J49" s="245"/>
      <c r="K49" s="244"/>
      <c r="L49" s="244"/>
      <c r="M49" s="244"/>
      <c r="N49" s="244"/>
      <c r="O49" s="244"/>
      <c r="P49" s="244"/>
      <c r="Q49" s="244"/>
      <c r="R49" s="244"/>
      <c r="S49" s="244"/>
      <c r="T49" s="244"/>
      <c r="U49" s="244"/>
      <c r="V49" s="244"/>
      <c r="W49" s="244"/>
      <c r="X49" s="244"/>
    </row>
    <row r="50" spans="2:24">
      <c r="B50" s="244"/>
      <c r="C50" s="244"/>
      <c r="D50" s="244"/>
      <c r="E50" s="244"/>
      <c r="F50" s="244"/>
      <c r="G50" s="244"/>
      <c r="H50" s="244"/>
      <c r="I50" s="244"/>
      <c r="J50" s="245"/>
      <c r="K50" s="244"/>
      <c r="L50" s="244"/>
      <c r="M50" s="244"/>
      <c r="N50" s="244"/>
      <c r="O50" s="244"/>
      <c r="P50" s="244"/>
      <c r="Q50" s="244"/>
      <c r="R50" s="244"/>
      <c r="S50" s="244"/>
      <c r="T50" s="244"/>
      <c r="U50" s="244"/>
      <c r="V50" s="244"/>
      <c r="W50" s="244"/>
      <c r="X50" s="244"/>
    </row>
    <row r="51" spans="2:24">
      <c r="B51" s="244"/>
      <c r="C51" s="244"/>
      <c r="D51" s="244"/>
      <c r="E51" s="244"/>
      <c r="F51" s="244"/>
      <c r="G51" s="244"/>
      <c r="H51" s="244"/>
      <c r="I51" s="244"/>
      <c r="J51" s="245"/>
      <c r="K51" s="244"/>
      <c r="L51" s="244"/>
      <c r="M51" s="244"/>
      <c r="N51" s="244"/>
      <c r="O51" s="244"/>
      <c r="P51" s="244"/>
      <c r="Q51" s="244"/>
      <c r="R51" s="244"/>
      <c r="S51" s="244"/>
      <c r="T51" s="244"/>
      <c r="U51" s="244"/>
      <c r="V51" s="244"/>
      <c r="W51" s="244"/>
      <c r="X51" s="244"/>
    </row>
    <row r="52" spans="2:24">
      <c r="B52" s="244"/>
      <c r="C52" s="244"/>
      <c r="D52" s="244"/>
      <c r="E52" s="244"/>
      <c r="F52" s="244"/>
      <c r="G52" s="244"/>
      <c r="H52" s="244"/>
      <c r="I52" s="244"/>
      <c r="J52" s="245"/>
      <c r="K52" s="244"/>
      <c r="L52" s="244"/>
      <c r="M52" s="244"/>
      <c r="N52" s="244"/>
      <c r="O52" s="244"/>
      <c r="P52" s="244"/>
      <c r="Q52" s="244"/>
      <c r="R52" s="244"/>
      <c r="S52" s="244"/>
      <c r="T52" s="244"/>
      <c r="U52" s="244"/>
      <c r="V52" s="244"/>
      <c r="W52" s="244"/>
      <c r="X52" s="244"/>
    </row>
    <row r="53" spans="2:24">
      <c r="B53" s="244"/>
      <c r="C53" s="244"/>
      <c r="D53" s="244"/>
      <c r="E53" s="244"/>
      <c r="F53" s="244"/>
      <c r="G53" s="244"/>
      <c r="H53" s="244"/>
      <c r="I53" s="244"/>
      <c r="J53" s="245"/>
      <c r="K53" s="244"/>
      <c r="L53" s="244"/>
      <c r="M53" s="244"/>
      <c r="N53" s="244"/>
      <c r="O53" s="244"/>
      <c r="P53" s="244"/>
      <c r="Q53" s="244"/>
      <c r="R53" s="244"/>
      <c r="S53" s="244"/>
      <c r="T53" s="244"/>
      <c r="U53" s="244"/>
      <c r="V53" s="244"/>
      <c r="W53" s="244"/>
      <c r="X53" s="244"/>
    </row>
    <row r="54" spans="2:24">
      <c r="B54" s="244"/>
      <c r="C54" s="244"/>
      <c r="D54" s="244"/>
      <c r="E54" s="244"/>
      <c r="F54" s="244"/>
      <c r="G54" s="244"/>
      <c r="H54" s="244"/>
      <c r="I54" s="244"/>
      <c r="J54" s="245"/>
      <c r="K54" s="244"/>
      <c r="L54" s="244"/>
      <c r="M54" s="244"/>
      <c r="N54" s="244"/>
      <c r="O54" s="244"/>
      <c r="P54" s="244"/>
      <c r="Q54" s="244"/>
      <c r="R54" s="244"/>
      <c r="S54" s="244"/>
      <c r="T54" s="244"/>
      <c r="U54" s="244"/>
      <c r="V54" s="244"/>
      <c r="W54" s="244"/>
      <c r="X54" s="244"/>
    </row>
    <row r="55" spans="2:24">
      <c r="B55" s="244"/>
      <c r="C55" s="244"/>
      <c r="D55" s="244"/>
      <c r="E55" s="244"/>
      <c r="F55" s="244"/>
      <c r="G55" s="244"/>
      <c r="H55" s="244"/>
      <c r="I55" s="244"/>
      <c r="J55" s="245"/>
      <c r="K55" s="244"/>
      <c r="L55" s="244"/>
      <c r="M55" s="244"/>
      <c r="N55" s="244"/>
      <c r="O55" s="244"/>
      <c r="P55" s="244"/>
      <c r="Q55" s="244"/>
      <c r="R55" s="244"/>
      <c r="S55" s="244"/>
      <c r="T55" s="244"/>
      <c r="U55" s="244"/>
      <c r="V55" s="244"/>
      <c r="W55" s="244"/>
      <c r="X55" s="244"/>
    </row>
    <row r="56" spans="2:24">
      <c r="B56" s="244"/>
      <c r="C56" s="244"/>
      <c r="D56" s="244"/>
      <c r="E56" s="244"/>
      <c r="F56" s="244"/>
      <c r="G56" s="244"/>
      <c r="H56" s="244"/>
      <c r="I56" s="244"/>
      <c r="J56" s="245"/>
      <c r="K56" s="244"/>
      <c r="L56" s="244"/>
      <c r="M56" s="244"/>
      <c r="N56" s="244"/>
      <c r="O56" s="244"/>
      <c r="P56" s="244"/>
      <c r="Q56" s="244"/>
      <c r="R56" s="244"/>
      <c r="S56" s="244"/>
      <c r="T56" s="244"/>
      <c r="U56" s="244"/>
      <c r="V56" s="244"/>
      <c r="W56" s="244"/>
      <c r="X56" s="244"/>
    </row>
    <row r="57" spans="2:24">
      <c r="B57" s="244"/>
      <c r="C57" s="244"/>
      <c r="D57" s="244"/>
      <c r="E57" s="244"/>
      <c r="F57" s="244"/>
      <c r="G57" s="244"/>
      <c r="H57" s="244"/>
      <c r="I57" s="244"/>
      <c r="J57" s="245"/>
      <c r="K57" s="244"/>
      <c r="L57" s="244"/>
      <c r="M57" s="244"/>
      <c r="N57" s="244"/>
      <c r="O57" s="244"/>
      <c r="P57" s="244"/>
      <c r="Q57" s="244"/>
      <c r="R57" s="244"/>
      <c r="S57" s="244"/>
      <c r="T57" s="244"/>
      <c r="U57" s="244"/>
      <c r="V57" s="244"/>
      <c r="W57" s="244"/>
      <c r="X57" s="244"/>
    </row>
    <row r="58" spans="2:24">
      <c r="B58" s="244"/>
      <c r="C58" s="244"/>
      <c r="D58" s="244"/>
      <c r="E58" s="244"/>
      <c r="F58" s="244"/>
      <c r="G58" s="244"/>
      <c r="H58" s="244"/>
      <c r="I58" s="244"/>
      <c r="J58" s="245"/>
      <c r="K58" s="244"/>
      <c r="L58" s="244"/>
      <c r="M58" s="244"/>
      <c r="N58" s="244"/>
      <c r="O58" s="244"/>
      <c r="P58" s="244"/>
      <c r="Q58" s="244"/>
      <c r="R58" s="244"/>
      <c r="S58" s="244"/>
      <c r="T58" s="244"/>
      <c r="U58" s="244"/>
      <c r="V58" s="244"/>
      <c r="W58" s="244"/>
      <c r="X58" s="244"/>
    </row>
    <row r="59" spans="2:24">
      <c r="B59" s="244"/>
      <c r="C59" s="244"/>
      <c r="D59" s="244"/>
      <c r="E59" s="244"/>
      <c r="F59" s="244"/>
      <c r="G59" s="244"/>
      <c r="H59" s="244"/>
      <c r="I59" s="244"/>
      <c r="J59" s="245"/>
      <c r="K59" s="244"/>
      <c r="L59" s="244"/>
      <c r="M59" s="244"/>
      <c r="N59" s="244"/>
      <c r="O59" s="244"/>
      <c r="P59" s="244"/>
      <c r="Q59" s="244"/>
      <c r="R59" s="244"/>
      <c r="S59" s="244"/>
      <c r="T59" s="244"/>
      <c r="U59" s="244"/>
      <c r="V59" s="244"/>
      <c r="W59" s="244"/>
      <c r="X59" s="244"/>
    </row>
    <row r="60" spans="2:24">
      <c r="B60" s="244"/>
      <c r="C60" s="244"/>
      <c r="D60" s="244"/>
      <c r="E60" s="244"/>
      <c r="F60" s="244"/>
      <c r="G60" s="244"/>
      <c r="H60" s="244"/>
      <c r="I60" s="244"/>
      <c r="J60" s="245"/>
      <c r="K60" s="244"/>
      <c r="L60" s="244"/>
      <c r="M60" s="244"/>
      <c r="N60" s="244"/>
      <c r="O60" s="244"/>
      <c r="P60" s="244"/>
      <c r="Q60" s="244"/>
      <c r="R60" s="244"/>
      <c r="S60" s="244"/>
      <c r="T60" s="244"/>
      <c r="U60" s="244"/>
      <c r="V60" s="244"/>
      <c r="W60" s="244"/>
      <c r="X60" s="244"/>
    </row>
    <row r="61" spans="2:24">
      <c r="B61" s="244"/>
      <c r="C61" s="244"/>
      <c r="D61" s="244"/>
      <c r="E61" s="244"/>
      <c r="F61" s="244"/>
      <c r="G61" s="244"/>
      <c r="H61" s="244"/>
      <c r="I61" s="244"/>
      <c r="J61" s="245"/>
      <c r="K61" s="244"/>
      <c r="L61" s="244"/>
      <c r="M61" s="244"/>
      <c r="N61" s="244"/>
      <c r="O61" s="244"/>
      <c r="P61" s="244"/>
      <c r="Q61" s="244"/>
      <c r="R61" s="244"/>
      <c r="S61" s="244"/>
      <c r="T61" s="244"/>
      <c r="U61" s="244"/>
      <c r="V61" s="244"/>
      <c r="W61" s="244"/>
      <c r="X61" s="244"/>
    </row>
    <row r="62" spans="2:24">
      <c r="B62" s="244"/>
      <c r="C62" s="244"/>
      <c r="D62" s="244"/>
      <c r="E62" s="244"/>
      <c r="F62" s="244"/>
      <c r="G62" s="244"/>
      <c r="H62" s="244"/>
      <c r="I62" s="244"/>
      <c r="J62" s="245"/>
      <c r="K62" s="244"/>
      <c r="L62" s="244"/>
      <c r="M62" s="244"/>
      <c r="N62" s="244"/>
      <c r="O62" s="244"/>
      <c r="P62" s="244"/>
      <c r="Q62" s="244"/>
      <c r="R62" s="244"/>
      <c r="S62" s="244"/>
      <c r="T62" s="244"/>
      <c r="U62" s="244"/>
      <c r="V62" s="244"/>
      <c r="W62" s="244"/>
      <c r="X62" s="244"/>
    </row>
    <row r="63" spans="2:24">
      <c r="B63" s="244"/>
      <c r="C63" s="244"/>
      <c r="D63" s="244"/>
      <c r="E63" s="244"/>
      <c r="F63" s="244"/>
      <c r="G63" s="244"/>
      <c r="H63" s="244"/>
      <c r="I63" s="244"/>
      <c r="J63" s="245"/>
      <c r="K63" s="244"/>
      <c r="L63" s="244"/>
      <c r="M63" s="244"/>
      <c r="N63" s="244"/>
      <c r="O63" s="244"/>
      <c r="P63" s="244"/>
      <c r="Q63" s="244"/>
      <c r="R63" s="244"/>
      <c r="S63" s="244"/>
      <c r="T63" s="244"/>
      <c r="U63" s="244"/>
      <c r="V63" s="244"/>
      <c r="W63" s="244"/>
      <c r="X63" s="244"/>
    </row>
    <row r="64" spans="2:24">
      <c r="B64" s="244"/>
      <c r="C64" s="244"/>
      <c r="D64" s="244"/>
      <c r="E64" s="244"/>
      <c r="F64" s="244"/>
      <c r="G64" s="244"/>
      <c r="H64" s="244"/>
      <c r="I64" s="244"/>
      <c r="J64" s="245"/>
      <c r="K64" s="244"/>
      <c r="L64" s="244"/>
      <c r="M64" s="244"/>
      <c r="N64" s="244"/>
      <c r="O64" s="244"/>
      <c r="P64" s="244"/>
      <c r="Q64" s="244"/>
      <c r="R64" s="244"/>
      <c r="S64" s="244"/>
      <c r="T64" s="244"/>
      <c r="U64" s="244"/>
      <c r="V64" s="244"/>
      <c r="W64" s="244"/>
      <c r="X64" s="244"/>
    </row>
    <row r="65" spans="2:24">
      <c r="B65" s="244"/>
      <c r="C65" s="244"/>
      <c r="D65" s="244"/>
      <c r="E65" s="244"/>
      <c r="F65" s="244"/>
      <c r="G65" s="244"/>
      <c r="H65" s="244"/>
      <c r="I65" s="244"/>
      <c r="J65" s="245"/>
      <c r="K65" s="244"/>
      <c r="L65" s="244"/>
      <c r="M65" s="244"/>
      <c r="N65" s="244"/>
      <c r="O65" s="244"/>
      <c r="P65" s="244"/>
      <c r="Q65" s="244"/>
      <c r="R65" s="244"/>
      <c r="S65" s="244"/>
      <c r="T65" s="244"/>
      <c r="U65" s="244"/>
      <c r="V65" s="244"/>
      <c r="W65" s="244"/>
      <c r="X65" s="244"/>
    </row>
    <row r="66" spans="2:24">
      <c r="B66" s="244"/>
      <c r="C66" s="244"/>
      <c r="D66" s="244"/>
      <c r="E66" s="244"/>
      <c r="F66" s="244"/>
      <c r="G66" s="244"/>
      <c r="H66" s="244"/>
      <c r="I66" s="244"/>
      <c r="J66" s="245"/>
      <c r="K66" s="244"/>
      <c r="L66" s="244"/>
      <c r="M66" s="244"/>
      <c r="N66" s="244"/>
      <c r="O66" s="244"/>
      <c r="P66" s="244"/>
      <c r="Q66" s="244"/>
      <c r="R66" s="244"/>
      <c r="S66" s="244"/>
      <c r="T66" s="244"/>
      <c r="U66" s="244"/>
      <c r="V66" s="244"/>
      <c r="W66" s="244"/>
      <c r="X66" s="244"/>
    </row>
    <row r="67" spans="2:24">
      <c r="B67" s="244"/>
      <c r="C67" s="244"/>
      <c r="D67" s="244"/>
      <c r="E67" s="244"/>
      <c r="F67" s="244"/>
      <c r="G67" s="244"/>
      <c r="H67" s="244"/>
      <c r="I67" s="244"/>
      <c r="J67" s="245"/>
      <c r="K67" s="244"/>
      <c r="L67" s="244"/>
      <c r="M67" s="244"/>
      <c r="N67" s="244"/>
      <c r="O67" s="244"/>
      <c r="P67" s="244"/>
      <c r="Q67" s="244"/>
      <c r="R67" s="244"/>
      <c r="S67" s="244"/>
      <c r="T67" s="244"/>
      <c r="U67" s="244"/>
      <c r="V67" s="244"/>
      <c r="W67" s="244"/>
      <c r="X67" s="244"/>
    </row>
    <row r="68" spans="2:24">
      <c r="B68" s="244"/>
      <c r="C68" s="244"/>
      <c r="D68" s="244"/>
      <c r="E68" s="244"/>
      <c r="F68" s="244"/>
      <c r="G68" s="244"/>
      <c r="H68" s="244"/>
      <c r="I68" s="244"/>
      <c r="J68" s="245"/>
      <c r="K68" s="244"/>
      <c r="L68" s="244"/>
      <c r="M68" s="244"/>
      <c r="N68" s="244"/>
      <c r="O68" s="244"/>
      <c r="P68" s="244"/>
      <c r="Q68" s="244"/>
      <c r="R68" s="244"/>
      <c r="S68" s="244"/>
      <c r="T68" s="244"/>
      <c r="U68" s="244"/>
      <c r="V68" s="244"/>
      <c r="W68" s="244"/>
      <c r="X68" s="244"/>
    </row>
    <row r="69" spans="2:24">
      <c r="B69" s="244"/>
      <c r="C69" s="244"/>
      <c r="D69" s="244"/>
      <c r="E69" s="244"/>
      <c r="F69" s="244"/>
      <c r="G69" s="244"/>
      <c r="H69" s="244"/>
      <c r="I69" s="244"/>
      <c r="J69" s="245"/>
      <c r="K69" s="244"/>
      <c r="L69" s="244"/>
      <c r="M69" s="244"/>
      <c r="N69" s="244"/>
      <c r="O69" s="244"/>
      <c r="P69" s="244"/>
      <c r="Q69" s="244"/>
      <c r="R69" s="244"/>
      <c r="S69" s="244"/>
      <c r="T69" s="244"/>
      <c r="U69" s="244"/>
      <c r="V69" s="244"/>
      <c r="W69" s="244"/>
      <c r="X69" s="244"/>
    </row>
    <row r="70" spans="2:24">
      <c r="B70" s="244"/>
      <c r="C70" s="244"/>
      <c r="D70" s="244"/>
      <c r="E70" s="244"/>
      <c r="F70" s="244"/>
      <c r="G70" s="244"/>
      <c r="H70" s="244"/>
      <c r="I70" s="244"/>
      <c r="J70" s="245"/>
      <c r="K70" s="244"/>
      <c r="L70" s="244"/>
      <c r="M70" s="244"/>
      <c r="N70" s="244"/>
      <c r="O70" s="244"/>
      <c r="P70" s="244"/>
      <c r="Q70" s="244"/>
      <c r="R70" s="244"/>
      <c r="S70" s="244"/>
      <c r="T70" s="244"/>
      <c r="U70" s="244"/>
      <c r="V70" s="244"/>
      <c r="W70" s="244"/>
      <c r="X70" s="244"/>
    </row>
    <row r="71" spans="2:24">
      <c r="B71" s="244"/>
      <c r="C71" s="244"/>
      <c r="D71" s="244"/>
      <c r="E71" s="244"/>
      <c r="F71" s="244"/>
      <c r="G71" s="244"/>
      <c r="H71" s="244"/>
      <c r="I71" s="244"/>
      <c r="J71" s="245"/>
      <c r="K71" s="244"/>
      <c r="L71" s="244"/>
      <c r="M71" s="244"/>
      <c r="N71" s="244"/>
      <c r="O71" s="244"/>
      <c r="P71" s="244"/>
      <c r="Q71" s="244"/>
      <c r="R71" s="244"/>
      <c r="S71" s="244"/>
      <c r="T71" s="244"/>
      <c r="U71" s="244"/>
      <c r="V71" s="244"/>
      <c r="W71" s="244"/>
      <c r="X71" s="244"/>
    </row>
    <row r="72" spans="2:24">
      <c r="B72" s="244"/>
      <c r="C72" s="244"/>
      <c r="D72" s="244"/>
      <c r="E72" s="244"/>
      <c r="F72" s="244"/>
      <c r="G72" s="244"/>
      <c r="H72" s="244"/>
      <c r="I72" s="244"/>
      <c r="J72" s="245"/>
      <c r="K72" s="244"/>
      <c r="L72" s="244"/>
      <c r="M72" s="244"/>
      <c r="N72" s="244"/>
      <c r="O72" s="244"/>
      <c r="P72" s="244"/>
      <c r="Q72" s="244"/>
      <c r="R72" s="244"/>
      <c r="S72" s="244"/>
      <c r="T72" s="244"/>
      <c r="U72" s="244"/>
      <c r="V72" s="244"/>
      <c r="W72" s="244"/>
      <c r="X72" s="244"/>
    </row>
    <row r="73" spans="2:24">
      <c r="B73" s="244"/>
      <c r="C73" s="244"/>
      <c r="D73" s="244"/>
      <c r="E73" s="244"/>
      <c r="F73" s="244"/>
      <c r="G73" s="244"/>
      <c r="H73" s="244"/>
      <c r="I73" s="244"/>
      <c r="J73" s="245"/>
      <c r="K73" s="244"/>
      <c r="L73" s="244"/>
      <c r="M73" s="244"/>
      <c r="N73" s="244"/>
      <c r="O73" s="244"/>
      <c r="P73" s="244"/>
      <c r="Q73" s="244"/>
      <c r="R73" s="244"/>
      <c r="S73" s="244"/>
      <c r="T73" s="244"/>
      <c r="U73" s="244"/>
      <c r="V73" s="244"/>
      <c r="W73" s="244"/>
      <c r="X73" s="244"/>
    </row>
    <row r="74" spans="2:24">
      <c r="B74" s="244"/>
      <c r="C74" s="244"/>
      <c r="D74" s="244"/>
      <c r="E74" s="244"/>
      <c r="F74" s="244"/>
      <c r="G74" s="244"/>
      <c r="H74" s="244"/>
      <c r="I74" s="244"/>
      <c r="J74" s="245"/>
      <c r="K74" s="244"/>
      <c r="L74" s="244"/>
      <c r="M74" s="244"/>
      <c r="N74" s="244"/>
      <c r="O74" s="244"/>
      <c r="P74" s="244"/>
      <c r="Q74" s="244"/>
      <c r="R74" s="244"/>
      <c r="S74" s="244"/>
      <c r="T74" s="244"/>
      <c r="U74" s="244"/>
      <c r="V74" s="244"/>
      <c r="W74" s="244"/>
      <c r="X74" s="244"/>
    </row>
    <row r="75" spans="2:24">
      <c r="B75" s="244"/>
      <c r="C75" s="244"/>
      <c r="D75" s="244"/>
      <c r="E75" s="244"/>
      <c r="F75" s="244"/>
      <c r="G75" s="244"/>
      <c r="H75" s="244"/>
      <c r="I75" s="244"/>
      <c r="J75" s="245"/>
      <c r="K75" s="244"/>
      <c r="L75" s="244"/>
      <c r="M75" s="244"/>
      <c r="N75" s="244"/>
      <c r="O75" s="244"/>
      <c r="P75" s="244"/>
      <c r="Q75" s="244"/>
      <c r="R75" s="244"/>
      <c r="S75" s="244"/>
      <c r="T75" s="244"/>
      <c r="U75" s="244"/>
      <c r="V75" s="244"/>
      <c r="W75" s="244"/>
      <c r="X75" s="244"/>
    </row>
    <row r="76" spans="2:24">
      <c r="B76" s="244"/>
      <c r="C76" s="244"/>
      <c r="D76" s="244"/>
      <c r="E76" s="244"/>
      <c r="F76" s="244"/>
      <c r="G76" s="244"/>
      <c r="H76" s="244"/>
      <c r="I76" s="244"/>
      <c r="J76" s="245"/>
      <c r="K76" s="244"/>
      <c r="L76" s="244"/>
      <c r="M76" s="244"/>
      <c r="N76" s="244"/>
      <c r="O76" s="244"/>
      <c r="P76" s="244"/>
      <c r="Q76" s="244"/>
      <c r="R76" s="244"/>
      <c r="S76" s="244"/>
      <c r="T76" s="244"/>
      <c r="U76" s="244"/>
      <c r="V76" s="244"/>
      <c r="W76" s="244"/>
      <c r="X76" s="244"/>
    </row>
    <row r="77" spans="2:24">
      <c r="B77" s="244"/>
      <c r="C77" s="244"/>
      <c r="D77" s="244"/>
      <c r="E77" s="244"/>
      <c r="F77" s="244"/>
      <c r="G77" s="244"/>
      <c r="H77" s="244"/>
      <c r="I77" s="244"/>
      <c r="J77" s="245"/>
      <c r="K77" s="244"/>
      <c r="L77" s="244"/>
      <c r="M77" s="244"/>
      <c r="N77" s="244"/>
      <c r="O77" s="244"/>
      <c r="P77" s="244"/>
      <c r="Q77" s="244"/>
      <c r="R77" s="244"/>
      <c r="S77" s="244"/>
      <c r="T77" s="244"/>
      <c r="U77" s="244"/>
      <c r="V77" s="244"/>
      <c r="W77" s="244"/>
      <c r="X77" s="244"/>
    </row>
    <row r="78" spans="2:24">
      <c r="B78" s="244"/>
      <c r="C78" s="244"/>
      <c r="D78" s="244"/>
      <c r="E78" s="244"/>
      <c r="F78" s="244"/>
      <c r="G78" s="244"/>
      <c r="H78" s="244"/>
      <c r="I78" s="244"/>
      <c r="J78" s="245"/>
      <c r="K78" s="244"/>
      <c r="L78" s="244"/>
      <c r="M78" s="244"/>
      <c r="N78" s="244"/>
      <c r="O78" s="244"/>
      <c r="P78" s="244"/>
      <c r="Q78" s="244"/>
      <c r="R78" s="244"/>
      <c r="S78" s="244"/>
      <c r="T78" s="244"/>
      <c r="U78" s="244"/>
      <c r="V78" s="244"/>
      <c r="W78" s="244"/>
      <c r="X78" s="244"/>
    </row>
    <row r="79" spans="2:24">
      <c r="B79" s="244"/>
      <c r="C79" s="244"/>
      <c r="D79" s="244"/>
      <c r="E79" s="244"/>
      <c r="F79" s="244"/>
      <c r="G79" s="244"/>
      <c r="H79" s="244"/>
      <c r="I79" s="244"/>
      <c r="J79" s="245"/>
      <c r="K79" s="244"/>
      <c r="L79" s="244"/>
      <c r="M79" s="244"/>
      <c r="N79" s="244"/>
      <c r="O79" s="244"/>
      <c r="P79" s="244"/>
      <c r="Q79" s="244"/>
      <c r="R79" s="244"/>
      <c r="S79" s="244"/>
      <c r="T79" s="244"/>
      <c r="U79" s="244"/>
      <c r="V79" s="244"/>
      <c r="W79" s="244"/>
      <c r="X79" s="244"/>
    </row>
    <row r="80" spans="2:24">
      <c r="B80" s="244"/>
      <c r="C80" s="244"/>
      <c r="D80" s="244"/>
      <c r="E80" s="244"/>
      <c r="F80" s="244"/>
      <c r="G80" s="244"/>
      <c r="H80" s="244"/>
      <c r="I80" s="244"/>
      <c r="J80" s="245"/>
      <c r="K80" s="244"/>
      <c r="L80" s="244"/>
      <c r="M80" s="244"/>
      <c r="N80" s="244"/>
      <c r="O80" s="244"/>
      <c r="P80" s="244"/>
      <c r="Q80" s="244"/>
      <c r="R80" s="244"/>
      <c r="S80" s="244"/>
      <c r="T80" s="244"/>
      <c r="U80" s="244"/>
      <c r="V80" s="244"/>
      <c r="W80" s="244"/>
      <c r="X80" s="244"/>
    </row>
    <row r="81" spans="2:24">
      <c r="B81" s="244"/>
      <c r="C81" s="244"/>
      <c r="D81" s="244"/>
      <c r="E81" s="244"/>
      <c r="F81" s="244"/>
      <c r="G81" s="244"/>
      <c r="H81" s="244"/>
      <c r="I81" s="244"/>
      <c r="J81" s="245"/>
      <c r="K81" s="244"/>
      <c r="L81" s="244"/>
      <c r="M81" s="244"/>
      <c r="N81" s="244"/>
      <c r="O81" s="244"/>
      <c r="P81" s="244"/>
      <c r="Q81" s="244"/>
      <c r="R81" s="244"/>
      <c r="S81" s="244"/>
      <c r="T81" s="244"/>
      <c r="U81" s="244"/>
      <c r="V81" s="244"/>
      <c r="W81" s="244"/>
      <c r="X81" s="244"/>
    </row>
    <row r="82" spans="2:24">
      <c r="B82" s="244"/>
      <c r="C82" s="244"/>
      <c r="D82" s="244"/>
      <c r="E82" s="244"/>
      <c r="F82" s="244"/>
      <c r="G82" s="244"/>
      <c r="H82" s="244"/>
      <c r="I82" s="244"/>
      <c r="J82" s="245"/>
      <c r="K82" s="244"/>
      <c r="L82" s="244"/>
      <c r="M82" s="244"/>
      <c r="N82" s="244"/>
      <c r="O82" s="244"/>
      <c r="P82" s="244"/>
      <c r="Q82" s="244"/>
      <c r="R82" s="244"/>
      <c r="S82" s="244"/>
      <c r="T82" s="244"/>
      <c r="U82" s="244"/>
      <c r="V82" s="244"/>
      <c r="W82" s="244"/>
      <c r="X82" s="244"/>
    </row>
    <row r="83" spans="2:24">
      <c r="B83" s="244"/>
      <c r="C83" s="244"/>
      <c r="D83" s="244"/>
      <c r="E83" s="244"/>
      <c r="F83" s="244"/>
      <c r="G83" s="244"/>
      <c r="H83" s="244"/>
      <c r="I83" s="244"/>
      <c r="J83" s="245"/>
      <c r="K83" s="244"/>
      <c r="L83" s="244"/>
      <c r="M83" s="244"/>
      <c r="N83" s="244"/>
      <c r="O83" s="244"/>
      <c r="P83" s="244"/>
      <c r="Q83" s="244"/>
      <c r="R83" s="244"/>
      <c r="S83" s="244"/>
      <c r="T83" s="244"/>
      <c r="U83" s="244"/>
      <c r="V83" s="244"/>
      <c r="W83" s="244"/>
      <c r="X83" s="244"/>
    </row>
    <row r="84" spans="2:24">
      <c r="B84" s="244"/>
      <c r="C84" s="244"/>
      <c r="D84" s="244"/>
      <c r="E84" s="244"/>
      <c r="F84" s="244"/>
      <c r="G84" s="244"/>
      <c r="H84" s="244"/>
      <c r="I84" s="244"/>
      <c r="J84" s="245"/>
      <c r="K84" s="244"/>
      <c r="L84" s="244"/>
      <c r="M84" s="244"/>
      <c r="N84" s="244"/>
      <c r="O84" s="244"/>
      <c r="P84" s="244"/>
      <c r="Q84" s="244"/>
      <c r="R84" s="244"/>
      <c r="S84" s="244"/>
      <c r="T84" s="244"/>
      <c r="U84" s="244"/>
      <c r="V84" s="244"/>
      <c r="W84" s="244"/>
      <c r="X84" s="244"/>
    </row>
    <row r="85" spans="2:24">
      <c r="B85" s="244"/>
      <c r="C85" s="244"/>
      <c r="D85" s="244"/>
      <c r="E85" s="244"/>
      <c r="F85" s="244"/>
      <c r="G85" s="244"/>
      <c r="H85" s="244"/>
      <c r="I85" s="244"/>
      <c r="J85" s="245"/>
      <c r="K85" s="244"/>
      <c r="L85" s="244"/>
      <c r="M85" s="244"/>
      <c r="N85" s="244"/>
      <c r="O85" s="244"/>
      <c r="P85" s="244"/>
      <c r="Q85" s="244"/>
      <c r="R85" s="244"/>
      <c r="S85" s="244"/>
      <c r="T85" s="244"/>
      <c r="U85" s="244"/>
      <c r="V85" s="244"/>
      <c r="W85" s="244"/>
      <c r="X85" s="244"/>
    </row>
    <row r="86" spans="2:24">
      <c r="B86" s="244"/>
      <c r="C86" s="244"/>
      <c r="D86" s="244"/>
      <c r="E86" s="244"/>
      <c r="F86" s="244"/>
      <c r="G86" s="244"/>
      <c r="H86" s="244"/>
      <c r="I86" s="244"/>
      <c r="J86" s="245"/>
      <c r="K86" s="244"/>
      <c r="L86" s="244"/>
      <c r="M86" s="244"/>
      <c r="N86" s="244"/>
      <c r="O86" s="244"/>
      <c r="P86" s="244"/>
      <c r="Q86" s="244"/>
      <c r="R86" s="244"/>
      <c r="S86" s="244"/>
      <c r="T86" s="244"/>
      <c r="U86" s="244"/>
      <c r="V86" s="244"/>
      <c r="W86" s="244"/>
      <c r="X86" s="244"/>
    </row>
    <row r="87" spans="2:24">
      <c r="B87" s="244"/>
      <c r="C87" s="244"/>
      <c r="D87" s="244"/>
      <c r="E87" s="244"/>
      <c r="F87" s="244"/>
      <c r="G87" s="244"/>
      <c r="H87" s="244"/>
      <c r="I87" s="244"/>
      <c r="J87" s="245"/>
      <c r="K87" s="244"/>
      <c r="L87" s="244"/>
      <c r="M87" s="244"/>
      <c r="N87" s="244"/>
      <c r="O87" s="244"/>
      <c r="P87" s="244"/>
      <c r="Q87" s="244"/>
      <c r="R87" s="244"/>
      <c r="S87" s="244"/>
      <c r="T87" s="244"/>
      <c r="U87" s="244"/>
      <c r="V87" s="244"/>
      <c r="W87" s="244"/>
      <c r="X87" s="244"/>
    </row>
    <row r="88" spans="2:24">
      <c r="B88" s="244"/>
      <c r="C88" s="244"/>
      <c r="D88" s="244"/>
      <c r="E88" s="244"/>
      <c r="F88" s="244"/>
      <c r="G88" s="244"/>
      <c r="H88" s="244"/>
      <c r="I88" s="244"/>
      <c r="J88" s="245"/>
      <c r="K88" s="244"/>
      <c r="L88" s="244"/>
      <c r="M88" s="244"/>
      <c r="N88" s="244"/>
      <c r="O88" s="244"/>
      <c r="P88" s="244"/>
      <c r="Q88" s="244"/>
      <c r="R88" s="244"/>
      <c r="S88" s="244"/>
      <c r="T88" s="244"/>
      <c r="U88" s="244"/>
      <c r="V88" s="244"/>
      <c r="W88" s="244"/>
      <c r="X88" s="244"/>
    </row>
    <row r="89" spans="2:24">
      <c r="B89" s="244"/>
      <c r="C89" s="244"/>
      <c r="D89" s="244"/>
      <c r="E89" s="244"/>
      <c r="F89" s="244"/>
      <c r="G89" s="244"/>
      <c r="H89" s="244"/>
      <c r="I89" s="244"/>
      <c r="J89" s="245"/>
      <c r="K89" s="244"/>
      <c r="L89" s="244"/>
      <c r="M89" s="244"/>
      <c r="N89" s="244"/>
      <c r="O89" s="244"/>
      <c r="P89" s="244"/>
      <c r="Q89" s="244"/>
      <c r="R89" s="244"/>
      <c r="S89" s="244"/>
      <c r="T89" s="244"/>
      <c r="U89" s="244"/>
      <c r="V89" s="244"/>
      <c r="W89" s="244"/>
      <c r="X89" s="244"/>
    </row>
    <row r="90" spans="2:24">
      <c r="B90" s="244"/>
      <c r="C90" s="244"/>
      <c r="D90" s="244"/>
      <c r="E90" s="244"/>
      <c r="F90" s="244"/>
      <c r="G90" s="244"/>
      <c r="H90" s="244"/>
      <c r="I90" s="244"/>
      <c r="J90" s="245"/>
      <c r="K90" s="244"/>
      <c r="L90" s="244"/>
      <c r="M90" s="244"/>
      <c r="N90" s="244"/>
      <c r="O90" s="244"/>
      <c r="P90" s="244"/>
      <c r="Q90" s="244"/>
      <c r="R90" s="244"/>
      <c r="S90" s="244"/>
      <c r="T90" s="244"/>
      <c r="U90" s="244"/>
      <c r="V90" s="244"/>
      <c r="W90" s="244"/>
      <c r="X90" s="244"/>
    </row>
    <row r="91" spans="2:24">
      <c r="B91" s="244"/>
      <c r="C91" s="244"/>
      <c r="D91" s="244"/>
      <c r="E91" s="244"/>
      <c r="F91" s="244"/>
      <c r="G91" s="244"/>
      <c r="H91" s="244"/>
      <c r="I91" s="244"/>
      <c r="J91" s="245"/>
      <c r="K91" s="244"/>
      <c r="L91" s="244"/>
      <c r="M91" s="244"/>
      <c r="N91" s="244"/>
      <c r="O91" s="244"/>
      <c r="P91" s="244"/>
      <c r="Q91" s="244"/>
      <c r="R91" s="244"/>
      <c r="S91" s="244"/>
      <c r="T91" s="244"/>
      <c r="U91" s="244"/>
      <c r="V91" s="244"/>
      <c r="W91" s="244"/>
      <c r="X91" s="244"/>
    </row>
    <row r="92" spans="2:24">
      <c r="B92" s="244"/>
      <c r="C92" s="244"/>
      <c r="D92" s="244"/>
      <c r="E92" s="244"/>
      <c r="F92" s="244"/>
      <c r="G92" s="244"/>
      <c r="H92" s="244"/>
      <c r="I92" s="244"/>
      <c r="J92" s="245"/>
      <c r="K92" s="244"/>
      <c r="L92" s="244"/>
      <c r="M92" s="244"/>
      <c r="N92" s="244"/>
      <c r="O92" s="244"/>
      <c r="P92" s="244"/>
      <c r="Q92" s="244"/>
      <c r="R92" s="244"/>
      <c r="S92" s="244"/>
      <c r="T92" s="244"/>
      <c r="U92" s="244"/>
      <c r="V92" s="244"/>
      <c r="W92" s="244"/>
      <c r="X92" s="244"/>
    </row>
    <row r="93" spans="2:24">
      <c r="B93" s="244"/>
      <c r="C93" s="244"/>
      <c r="D93" s="244"/>
      <c r="E93" s="244"/>
      <c r="F93" s="244"/>
      <c r="G93" s="244"/>
      <c r="H93" s="244"/>
      <c r="I93" s="244"/>
      <c r="J93" s="245"/>
      <c r="K93" s="244"/>
      <c r="L93" s="244"/>
      <c r="M93" s="244"/>
      <c r="N93" s="244"/>
      <c r="O93" s="244"/>
      <c r="P93" s="244"/>
      <c r="Q93" s="244"/>
      <c r="R93" s="244"/>
      <c r="S93" s="244"/>
      <c r="T93" s="244"/>
      <c r="U93" s="244"/>
      <c r="V93" s="244"/>
      <c r="W93" s="244"/>
      <c r="X93" s="244"/>
    </row>
    <row r="94" spans="2:24">
      <c r="B94" s="244"/>
      <c r="C94" s="244"/>
      <c r="D94" s="244"/>
      <c r="E94" s="244"/>
      <c r="F94" s="244"/>
      <c r="G94" s="244"/>
      <c r="H94" s="244"/>
      <c r="I94" s="244"/>
      <c r="J94" s="245"/>
      <c r="K94" s="244"/>
      <c r="L94" s="244"/>
      <c r="M94" s="244"/>
      <c r="N94" s="244"/>
      <c r="O94" s="244"/>
      <c r="P94" s="244"/>
      <c r="Q94" s="244"/>
      <c r="R94" s="244"/>
      <c r="S94" s="244"/>
      <c r="T94" s="244"/>
      <c r="U94" s="244"/>
      <c r="V94" s="244"/>
      <c r="W94" s="244"/>
      <c r="X94" s="244"/>
    </row>
    <row r="95" spans="2:24">
      <c r="B95" s="244"/>
      <c r="C95" s="244"/>
      <c r="D95" s="244"/>
      <c r="E95" s="244"/>
      <c r="F95" s="244"/>
      <c r="G95" s="244"/>
      <c r="H95" s="244"/>
      <c r="I95" s="244"/>
      <c r="J95" s="245"/>
      <c r="K95" s="244"/>
      <c r="L95" s="244"/>
      <c r="M95" s="244"/>
      <c r="N95" s="244"/>
      <c r="O95" s="244"/>
      <c r="P95" s="244"/>
      <c r="Q95" s="244"/>
      <c r="R95" s="244"/>
      <c r="S95" s="244"/>
      <c r="T95" s="244"/>
      <c r="U95" s="244"/>
      <c r="V95" s="244"/>
      <c r="W95" s="244"/>
      <c r="X95" s="244"/>
    </row>
    <row r="96" spans="2:24">
      <c r="B96" s="244"/>
      <c r="C96" s="244"/>
      <c r="D96" s="244"/>
      <c r="E96" s="244"/>
      <c r="F96" s="244"/>
      <c r="G96" s="244"/>
      <c r="H96" s="244"/>
      <c r="I96" s="244"/>
      <c r="J96" s="245"/>
      <c r="K96" s="244"/>
      <c r="L96" s="244"/>
      <c r="M96" s="244"/>
      <c r="N96" s="244"/>
      <c r="O96" s="244"/>
      <c r="P96" s="244"/>
      <c r="Q96" s="244"/>
      <c r="R96" s="244"/>
      <c r="S96" s="244"/>
      <c r="T96" s="244"/>
      <c r="U96" s="244"/>
      <c r="V96" s="244"/>
      <c r="W96" s="244"/>
      <c r="X96" s="244"/>
    </row>
    <row r="97" spans="2:24">
      <c r="B97" s="244"/>
      <c r="C97" s="244"/>
      <c r="D97" s="244"/>
      <c r="E97" s="244"/>
      <c r="F97" s="244"/>
      <c r="G97" s="244"/>
      <c r="H97" s="244"/>
      <c r="I97" s="244"/>
      <c r="J97" s="245"/>
      <c r="K97" s="244"/>
      <c r="L97" s="244"/>
      <c r="M97" s="244"/>
      <c r="N97" s="244"/>
      <c r="O97" s="244"/>
      <c r="P97" s="244"/>
      <c r="Q97" s="244"/>
      <c r="R97" s="244"/>
      <c r="S97" s="244"/>
      <c r="T97" s="244"/>
      <c r="U97" s="244"/>
      <c r="V97" s="244"/>
      <c r="W97" s="244"/>
      <c r="X97" s="244"/>
    </row>
    <row r="98" spans="2:24">
      <c r="B98" s="244"/>
      <c r="C98" s="244"/>
      <c r="D98" s="244"/>
      <c r="E98" s="244"/>
      <c r="F98" s="244"/>
      <c r="G98" s="244"/>
      <c r="H98" s="244"/>
      <c r="I98" s="244"/>
      <c r="J98" s="245"/>
      <c r="K98" s="244"/>
      <c r="L98" s="244"/>
      <c r="M98" s="244"/>
      <c r="N98" s="244"/>
      <c r="O98" s="244"/>
      <c r="P98" s="244"/>
      <c r="Q98" s="244"/>
      <c r="R98" s="244"/>
      <c r="S98" s="244"/>
      <c r="T98" s="244"/>
      <c r="U98" s="244"/>
      <c r="V98" s="244"/>
      <c r="W98" s="244"/>
      <c r="X98" s="244"/>
    </row>
    <row r="99" spans="2:24">
      <c r="B99" s="244"/>
      <c r="C99" s="244"/>
      <c r="D99" s="244"/>
      <c r="E99" s="244"/>
      <c r="F99" s="244"/>
      <c r="G99" s="244"/>
      <c r="H99" s="244"/>
      <c r="I99" s="244"/>
      <c r="J99" s="245"/>
      <c r="K99" s="244"/>
      <c r="L99" s="244"/>
      <c r="M99" s="244"/>
      <c r="N99" s="244"/>
      <c r="O99" s="244"/>
      <c r="P99" s="244"/>
      <c r="Q99" s="244"/>
      <c r="R99" s="244"/>
      <c r="S99" s="244"/>
      <c r="T99" s="244"/>
      <c r="U99" s="244"/>
      <c r="V99" s="244"/>
      <c r="W99" s="244"/>
      <c r="X99" s="244"/>
    </row>
    <row r="100" spans="2:24">
      <c r="B100" s="244"/>
      <c r="C100" s="244"/>
      <c r="D100" s="244"/>
      <c r="E100" s="244"/>
      <c r="F100" s="244"/>
      <c r="G100" s="244"/>
      <c r="H100" s="244"/>
      <c r="I100" s="244"/>
      <c r="J100" s="245"/>
      <c r="K100" s="244"/>
      <c r="L100" s="244"/>
      <c r="M100" s="244"/>
      <c r="N100" s="244"/>
      <c r="O100" s="244"/>
      <c r="P100" s="244"/>
      <c r="Q100" s="244"/>
      <c r="R100" s="244"/>
      <c r="S100" s="244"/>
      <c r="T100" s="244"/>
      <c r="U100" s="244"/>
      <c r="V100" s="244"/>
      <c r="W100" s="244"/>
      <c r="X100" s="244"/>
    </row>
    <row r="101" spans="2:24">
      <c r="B101" s="244"/>
      <c r="C101" s="244"/>
      <c r="D101" s="244"/>
      <c r="E101" s="244"/>
      <c r="F101" s="244"/>
      <c r="G101" s="244"/>
      <c r="H101" s="244"/>
      <c r="I101" s="244"/>
      <c r="J101" s="245"/>
      <c r="K101" s="244"/>
      <c r="L101" s="244"/>
      <c r="M101" s="244"/>
      <c r="N101" s="244"/>
      <c r="O101" s="244"/>
      <c r="P101" s="244"/>
      <c r="Q101" s="244"/>
      <c r="R101" s="244"/>
      <c r="S101" s="244"/>
      <c r="T101" s="244"/>
      <c r="U101" s="244"/>
      <c r="V101" s="244"/>
      <c r="W101" s="244"/>
      <c r="X101" s="244"/>
    </row>
    <row r="102" spans="2:24">
      <c r="B102" s="244"/>
      <c r="C102" s="244"/>
      <c r="D102" s="244"/>
      <c r="E102" s="244"/>
      <c r="F102" s="244"/>
      <c r="G102" s="244"/>
      <c r="H102" s="244"/>
      <c r="I102" s="244"/>
      <c r="J102" s="245"/>
      <c r="K102" s="244"/>
      <c r="L102" s="244"/>
      <c r="M102" s="244"/>
      <c r="N102" s="244"/>
      <c r="O102" s="244"/>
      <c r="P102" s="244"/>
      <c r="Q102" s="244"/>
      <c r="R102" s="244"/>
      <c r="S102" s="244"/>
      <c r="T102" s="244"/>
      <c r="U102" s="244"/>
      <c r="V102" s="244"/>
      <c r="W102" s="244"/>
      <c r="X102" s="244"/>
    </row>
    <row r="103" spans="2:24">
      <c r="B103" s="244"/>
      <c r="C103" s="244"/>
      <c r="D103" s="244"/>
      <c r="E103" s="244"/>
      <c r="F103" s="244"/>
      <c r="G103" s="244"/>
      <c r="H103" s="244"/>
      <c r="I103" s="244"/>
      <c r="J103" s="245"/>
      <c r="K103" s="244"/>
      <c r="L103" s="244"/>
      <c r="M103" s="244"/>
      <c r="N103" s="244"/>
      <c r="O103" s="244"/>
      <c r="P103" s="244"/>
      <c r="Q103" s="244"/>
      <c r="R103" s="244"/>
      <c r="S103" s="244"/>
      <c r="T103" s="244"/>
      <c r="U103" s="244"/>
      <c r="V103" s="244"/>
      <c r="W103" s="244"/>
      <c r="X103" s="244"/>
    </row>
    <row r="104" spans="2:24">
      <c r="B104" s="244"/>
      <c r="C104" s="244"/>
      <c r="D104" s="244"/>
      <c r="E104" s="244"/>
      <c r="F104" s="244"/>
      <c r="G104" s="244"/>
      <c r="H104" s="244"/>
      <c r="I104" s="244"/>
      <c r="J104" s="245"/>
      <c r="K104" s="244"/>
      <c r="L104" s="244"/>
      <c r="M104" s="244"/>
      <c r="N104" s="244"/>
      <c r="O104" s="244"/>
      <c r="P104" s="244"/>
      <c r="Q104" s="244"/>
      <c r="R104" s="244"/>
      <c r="S104" s="244"/>
      <c r="T104" s="244"/>
      <c r="U104" s="244"/>
      <c r="V104" s="244"/>
      <c r="W104" s="244"/>
      <c r="X104" s="244"/>
    </row>
    <row r="105" spans="2:24">
      <c r="B105" s="244"/>
      <c r="C105" s="244"/>
      <c r="D105" s="244"/>
      <c r="E105" s="244"/>
      <c r="F105" s="244"/>
      <c r="G105" s="244"/>
      <c r="H105" s="244"/>
      <c r="I105" s="244"/>
      <c r="J105" s="245"/>
      <c r="K105" s="244"/>
      <c r="L105" s="244"/>
      <c r="M105" s="244"/>
      <c r="N105" s="244"/>
      <c r="O105" s="244"/>
      <c r="P105" s="244"/>
      <c r="Q105" s="244"/>
      <c r="R105" s="244"/>
      <c r="S105" s="244"/>
      <c r="T105" s="244"/>
      <c r="U105" s="244"/>
      <c r="V105" s="244"/>
      <c r="W105" s="244"/>
      <c r="X105" s="244"/>
    </row>
    <row r="106" spans="2:24">
      <c r="B106" s="244"/>
      <c r="C106" s="244"/>
      <c r="D106" s="244"/>
      <c r="E106" s="244"/>
      <c r="F106" s="244"/>
      <c r="G106" s="244"/>
      <c r="H106" s="244"/>
      <c r="I106" s="244"/>
      <c r="J106" s="245"/>
      <c r="K106" s="244"/>
      <c r="L106" s="244"/>
      <c r="M106" s="244"/>
      <c r="N106" s="244"/>
      <c r="O106" s="244"/>
      <c r="P106" s="244"/>
      <c r="Q106" s="244"/>
      <c r="R106" s="244"/>
      <c r="S106" s="244"/>
      <c r="T106" s="244"/>
      <c r="U106" s="244"/>
      <c r="V106" s="244"/>
      <c r="W106" s="244"/>
      <c r="X106" s="244"/>
    </row>
    <row r="107" spans="2:24">
      <c r="B107" s="244"/>
      <c r="C107" s="244"/>
      <c r="D107" s="244"/>
      <c r="E107" s="244"/>
      <c r="F107" s="244"/>
      <c r="G107" s="244"/>
      <c r="H107" s="244"/>
      <c r="I107" s="244"/>
      <c r="J107" s="245"/>
      <c r="K107" s="244"/>
      <c r="L107" s="244"/>
      <c r="M107" s="244"/>
      <c r="N107" s="244"/>
      <c r="O107" s="244"/>
      <c r="P107" s="244"/>
      <c r="Q107" s="244"/>
      <c r="R107" s="244"/>
      <c r="S107" s="244"/>
      <c r="T107" s="244"/>
      <c r="U107" s="244"/>
      <c r="V107" s="244"/>
      <c r="W107" s="244"/>
      <c r="X107" s="244"/>
    </row>
    <row r="108" spans="2:24">
      <c r="B108" s="244"/>
      <c r="C108" s="244"/>
      <c r="D108" s="244"/>
      <c r="E108" s="244"/>
      <c r="F108" s="244"/>
      <c r="G108" s="244"/>
      <c r="H108" s="244"/>
      <c r="I108" s="244"/>
      <c r="J108" s="245"/>
      <c r="K108" s="244"/>
      <c r="L108" s="244"/>
      <c r="M108" s="244"/>
      <c r="N108" s="244"/>
      <c r="O108" s="244"/>
      <c r="P108" s="244"/>
      <c r="Q108" s="244"/>
      <c r="R108" s="244"/>
      <c r="S108" s="244"/>
      <c r="T108" s="244"/>
      <c r="U108" s="244"/>
      <c r="V108" s="244"/>
      <c r="W108" s="244"/>
      <c r="X108" s="244"/>
    </row>
    <row r="109" spans="2:24">
      <c r="B109" s="244"/>
      <c r="C109" s="244"/>
      <c r="D109" s="244"/>
      <c r="E109" s="244"/>
      <c r="F109" s="244"/>
      <c r="G109" s="244"/>
      <c r="H109" s="244"/>
      <c r="I109" s="244"/>
      <c r="J109" s="245"/>
      <c r="K109" s="244"/>
      <c r="L109" s="244"/>
      <c r="M109" s="244"/>
      <c r="N109" s="244"/>
      <c r="O109" s="244"/>
      <c r="P109" s="244"/>
      <c r="Q109" s="244"/>
      <c r="R109" s="244"/>
      <c r="S109" s="244"/>
      <c r="T109" s="244"/>
      <c r="U109" s="244"/>
      <c r="V109" s="244"/>
      <c r="W109" s="244"/>
      <c r="X109" s="244"/>
    </row>
    <row r="110" spans="2:24">
      <c r="B110" s="244"/>
      <c r="C110" s="244"/>
      <c r="D110" s="244"/>
      <c r="E110" s="244"/>
      <c r="F110" s="244"/>
      <c r="G110" s="244"/>
      <c r="H110" s="244"/>
      <c r="I110" s="244"/>
      <c r="J110" s="245"/>
      <c r="K110" s="244"/>
      <c r="L110" s="244"/>
      <c r="M110" s="244"/>
      <c r="N110" s="244"/>
      <c r="O110" s="244"/>
      <c r="P110" s="244"/>
      <c r="Q110" s="244"/>
      <c r="R110" s="244"/>
      <c r="S110" s="244"/>
      <c r="T110" s="244"/>
      <c r="U110" s="244"/>
      <c r="V110" s="244"/>
      <c r="W110" s="244"/>
      <c r="X110" s="244"/>
    </row>
    <row r="111" spans="2:24">
      <c r="B111" s="244"/>
      <c r="C111" s="244"/>
      <c r="D111" s="244"/>
      <c r="E111" s="244"/>
      <c r="F111" s="244"/>
      <c r="G111" s="244"/>
      <c r="H111" s="244"/>
      <c r="I111" s="244"/>
      <c r="J111" s="245"/>
      <c r="K111" s="244"/>
      <c r="L111" s="244"/>
      <c r="M111" s="244"/>
      <c r="N111" s="244"/>
      <c r="O111" s="244"/>
      <c r="P111" s="244"/>
      <c r="Q111" s="244"/>
      <c r="R111" s="244"/>
      <c r="S111" s="244"/>
      <c r="T111" s="244"/>
      <c r="U111" s="244"/>
      <c r="V111" s="244"/>
      <c r="W111" s="244"/>
      <c r="X111" s="244"/>
    </row>
    <row r="112" spans="2:24">
      <c r="B112" s="244"/>
      <c r="C112" s="244"/>
      <c r="D112" s="244"/>
      <c r="E112" s="244"/>
      <c r="F112" s="244"/>
      <c r="G112" s="244"/>
      <c r="H112" s="244"/>
      <c r="I112" s="244"/>
      <c r="J112" s="245"/>
      <c r="K112" s="244"/>
      <c r="L112" s="244"/>
      <c r="M112" s="244"/>
      <c r="N112" s="244"/>
      <c r="O112" s="244"/>
      <c r="P112" s="244"/>
      <c r="Q112" s="244"/>
      <c r="R112" s="244"/>
      <c r="S112" s="244"/>
      <c r="T112" s="244"/>
      <c r="U112" s="244"/>
      <c r="V112" s="244"/>
      <c r="W112" s="244"/>
      <c r="X112" s="244"/>
    </row>
    <row r="1130" spans="5:5">
      <c r="E1130" s="249"/>
    </row>
    <row r="1137" spans="3:10" s="250" customFormat="1">
      <c r="C1137" s="147"/>
      <c r="D1137" s="250">
        <v>7</v>
      </c>
      <c r="E1137" s="250">
        <v>0</v>
      </c>
      <c r="F1137" s="250">
        <v>17</v>
      </c>
      <c r="G1137" s="250">
        <v>0</v>
      </c>
      <c r="J1137" s="251"/>
    </row>
    <row r="1138" spans="3:10" s="250" customFormat="1">
      <c r="C1138" s="147"/>
      <c r="D1138" s="250">
        <v>7</v>
      </c>
      <c r="E1138" s="250">
        <v>0</v>
      </c>
      <c r="F1138" s="250">
        <v>17</v>
      </c>
      <c r="G1138" s="250">
        <v>0</v>
      </c>
      <c r="J1138" s="251"/>
    </row>
    <row r="1139" spans="3:10" s="250" customFormat="1">
      <c r="C1139" s="147"/>
      <c r="D1139" s="250">
        <v>7</v>
      </c>
      <c r="E1139" s="250">
        <v>0</v>
      </c>
      <c r="F1139" s="250">
        <v>17</v>
      </c>
      <c r="G1139" s="250">
        <v>0</v>
      </c>
      <c r="J1139" s="251"/>
    </row>
    <row r="1140" spans="3:10" s="250" customFormat="1">
      <c r="C1140" s="147"/>
      <c r="D1140" s="250">
        <v>7</v>
      </c>
      <c r="E1140" s="250">
        <v>0</v>
      </c>
      <c r="F1140" s="250">
        <v>17</v>
      </c>
      <c r="G1140" s="250">
        <v>0</v>
      </c>
      <c r="J1140" s="251"/>
    </row>
    <row r="1141" spans="3:10">
      <c r="D1141" s="147">
        <v>7</v>
      </c>
      <c r="E1141" s="147">
        <v>0</v>
      </c>
      <c r="F1141" s="147">
        <v>17</v>
      </c>
      <c r="G1141" s="147">
        <v>0</v>
      </c>
    </row>
    <row r="1142" spans="3:10">
      <c r="D1142" s="147">
        <v>7</v>
      </c>
      <c r="E1142" s="147">
        <v>0</v>
      </c>
      <c r="F1142" s="147">
        <v>17</v>
      </c>
      <c r="G1142" s="147">
        <v>0</v>
      </c>
    </row>
    <row r="1143" spans="3:10">
      <c r="D1143" s="147">
        <v>7</v>
      </c>
      <c r="E1143" s="147">
        <v>0</v>
      </c>
      <c r="F1143" s="147">
        <v>17</v>
      </c>
      <c r="G1143" s="147">
        <v>0</v>
      </c>
    </row>
    <row r="1144" spans="3:10">
      <c r="D1144" s="147">
        <v>7</v>
      </c>
      <c r="E1144" s="147">
        <v>0</v>
      </c>
      <c r="F1144" s="147">
        <v>17</v>
      </c>
      <c r="G1144" s="147">
        <v>0</v>
      </c>
    </row>
    <row r="1145" spans="3:10" s="253" customFormat="1">
      <c r="C1145" s="147" t="s">
        <v>197</v>
      </c>
      <c r="D1145" s="253">
        <v>7</v>
      </c>
      <c r="E1145" s="253">
        <v>0</v>
      </c>
      <c r="F1145" s="253">
        <v>17</v>
      </c>
      <c r="G1145" s="253">
        <v>0</v>
      </c>
      <c r="J1145" s="254"/>
    </row>
    <row r="1146" spans="3:10" s="253" customFormat="1">
      <c r="C1146" s="147" t="s">
        <v>197</v>
      </c>
      <c r="D1146" s="253">
        <v>7</v>
      </c>
      <c r="E1146" s="253">
        <v>0</v>
      </c>
      <c r="F1146" s="253">
        <v>17</v>
      </c>
      <c r="G1146" s="253">
        <v>0</v>
      </c>
      <c r="J1146" s="254"/>
    </row>
    <row r="1147" spans="3:10" s="253" customFormat="1">
      <c r="C1147" s="147" t="s">
        <v>197</v>
      </c>
      <c r="D1147" s="253">
        <v>7</v>
      </c>
      <c r="E1147" s="253">
        <v>0</v>
      </c>
      <c r="F1147" s="253">
        <v>17</v>
      </c>
      <c r="G1147" s="253">
        <v>0</v>
      </c>
      <c r="J1147" s="254"/>
    </row>
    <row r="1148" spans="3:10" s="253" customFormat="1">
      <c r="C1148" s="147" t="s">
        <v>197</v>
      </c>
      <c r="D1148" s="253">
        <v>7</v>
      </c>
      <c r="E1148" s="253">
        <v>0</v>
      </c>
      <c r="F1148" s="253">
        <v>17</v>
      </c>
      <c r="G1148" s="253">
        <v>0</v>
      </c>
      <c r="J1148" s="254"/>
    </row>
    <row r="1149" spans="3:10" s="253" customFormat="1">
      <c r="C1149" s="147" t="s">
        <v>197</v>
      </c>
      <c r="D1149" s="253">
        <v>7</v>
      </c>
      <c r="E1149" s="253">
        <v>0</v>
      </c>
      <c r="F1149" s="253">
        <v>17</v>
      </c>
      <c r="G1149" s="253">
        <v>0</v>
      </c>
      <c r="J1149" s="254"/>
    </row>
    <row r="1150" spans="3:10">
      <c r="D1150" s="147">
        <v>7</v>
      </c>
      <c r="E1150" s="147">
        <v>0</v>
      </c>
      <c r="F1150" s="147">
        <v>17</v>
      </c>
      <c r="G1150" s="147">
        <v>0</v>
      </c>
    </row>
    <row r="1151" spans="3:10">
      <c r="D1151" s="147">
        <v>7</v>
      </c>
      <c r="E1151" s="147">
        <v>0</v>
      </c>
      <c r="F1151" s="147">
        <v>17</v>
      </c>
      <c r="G1151" s="147">
        <v>0</v>
      </c>
    </row>
    <row r="1152" spans="3:10">
      <c r="D1152" s="147">
        <v>7</v>
      </c>
      <c r="E1152" s="147">
        <v>0</v>
      </c>
      <c r="F1152" s="147">
        <v>17</v>
      </c>
      <c r="G1152" s="147">
        <v>0</v>
      </c>
    </row>
    <row r="1153" spans="3:7">
      <c r="D1153" s="147">
        <v>7</v>
      </c>
      <c r="E1153" s="147">
        <v>0</v>
      </c>
      <c r="F1153" s="147">
        <v>17</v>
      </c>
      <c r="G1153" s="147">
        <v>0</v>
      </c>
    </row>
    <row r="1154" spans="3:7">
      <c r="D1154" s="147">
        <v>7</v>
      </c>
      <c r="E1154" s="147">
        <v>0</v>
      </c>
      <c r="F1154" s="147">
        <v>17</v>
      </c>
      <c r="G1154" s="147">
        <v>0</v>
      </c>
    </row>
    <row r="1155" spans="3:7">
      <c r="D1155" s="147">
        <v>7</v>
      </c>
      <c r="E1155" s="147">
        <v>0</v>
      </c>
      <c r="F1155" s="147">
        <v>17</v>
      </c>
      <c r="G1155" s="147">
        <v>0</v>
      </c>
    </row>
    <row r="1156" spans="3:7">
      <c r="D1156" s="147">
        <v>7</v>
      </c>
      <c r="E1156" s="147">
        <v>0</v>
      </c>
      <c r="F1156" s="147">
        <v>17</v>
      </c>
      <c r="G1156" s="147">
        <v>0</v>
      </c>
    </row>
    <row r="1157" spans="3:7">
      <c r="D1157" s="147">
        <v>7</v>
      </c>
      <c r="E1157" s="147">
        <v>0</v>
      </c>
      <c r="F1157" s="147">
        <v>17</v>
      </c>
      <c r="G1157" s="147">
        <v>0</v>
      </c>
    </row>
    <row r="1158" spans="3:7">
      <c r="D1158" s="147">
        <v>7</v>
      </c>
      <c r="E1158" s="147">
        <v>0</v>
      </c>
      <c r="F1158" s="147">
        <v>17</v>
      </c>
      <c r="G1158" s="147">
        <v>0</v>
      </c>
    </row>
    <row r="1159" spans="3:7">
      <c r="D1159" s="147">
        <v>7</v>
      </c>
      <c r="E1159" s="147">
        <v>0</v>
      </c>
      <c r="F1159" s="147">
        <v>17</v>
      </c>
      <c r="G1159" s="147">
        <v>0</v>
      </c>
    </row>
    <row r="1160" spans="3:7">
      <c r="C1160" s="147" t="s">
        <v>197</v>
      </c>
    </row>
    <row r="1161" spans="3:7">
      <c r="C1161" s="147" t="s">
        <v>197</v>
      </c>
    </row>
    <row r="1162" spans="3:7">
      <c r="C1162" s="147" t="s">
        <v>197</v>
      </c>
    </row>
    <row r="1163" spans="3:7">
      <c r="C1163" s="147" t="s">
        <v>197</v>
      </c>
    </row>
    <row r="1164" spans="3:7">
      <c r="C1164" s="147" t="s">
        <v>197</v>
      </c>
    </row>
    <row r="1165" spans="3:7">
      <c r="D1165" s="147">
        <v>7</v>
      </c>
      <c r="E1165" s="147">
        <v>0</v>
      </c>
      <c r="F1165" s="147">
        <v>17</v>
      </c>
      <c r="G1165" s="147">
        <v>0</v>
      </c>
    </row>
    <row r="1166" spans="3:7">
      <c r="D1166" s="147">
        <v>7</v>
      </c>
      <c r="E1166" s="147">
        <v>0</v>
      </c>
      <c r="F1166" s="147">
        <v>17</v>
      </c>
      <c r="G1166" s="147">
        <v>0</v>
      </c>
    </row>
    <row r="1167" spans="3:7">
      <c r="D1167" s="147">
        <v>7</v>
      </c>
      <c r="E1167" s="147">
        <v>0</v>
      </c>
      <c r="F1167" s="147">
        <v>17</v>
      </c>
      <c r="G1167" s="147">
        <v>0</v>
      </c>
    </row>
  </sheetData>
  <mergeCells count="9">
    <mergeCell ref="J9:L9"/>
    <mergeCell ref="M9:P9"/>
    <mergeCell ref="Q9:S9"/>
    <mergeCell ref="T9:V9"/>
    <mergeCell ref="C2:D2"/>
    <mergeCell ref="C3:D3"/>
    <mergeCell ref="C6:D6"/>
    <mergeCell ref="J8:L8"/>
    <mergeCell ref="M8:V8"/>
  </mergeCells>
  <printOptions horizontalCentered="1"/>
  <pageMargins left="0.15" right="0.15" top="0.25" bottom="0.25" header="0.5" footer="0.5"/>
  <pageSetup scale="65" orientation="landscape" verticalDpi="300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B44BDF-8210-445A-974E-62718D36D568}">
  <dimension ref="B1:O24"/>
  <sheetViews>
    <sheetView zoomScale="70" zoomScaleNormal="70" workbookViewId="0">
      <pane xSplit="3" ySplit="4" topLeftCell="D5" activePane="bottomRight" state="frozen"/>
      <selection activeCell="B10" sqref="B10"/>
      <selection pane="topRight" activeCell="B10" sqref="B10"/>
      <selection pane="bottomLeft" activeCell="B10" sqref="B10"/>
      <selection pane="bottomRight" activeCell="N5" sqref="N5"/>
    </sheetView>
  </sheetViews>
  <sheetFormatPr defaultColWidth="9.1796875" defaultRowHeight="14.5"/>
  <cols>
    <col min="1" max="1" width="6.453125" style="293" customWidth="1"/>
    <col min="2" max="2" width="9.1796875" style="294"/>
    <col min="3" max="3" width="28" style="293" customWidth="1"/>
    <col min="4" max="4" width="38.1796875" style="293" bestFit="1" customWidth="1"/>
    <col min="5" max="5" width="9" style="294" customWidth="1"/>
    <col min="6" max="6" width="10.7265625" style="294" hidden="1" customWidth="1"/>
    <col min="7" max="7" width="18.54296875" style="293" customWidth="1"/>
    <col min="8" max="8" width="17" style="293" bestFit="1" customWidth="1"/>
    <col min="9" max="9" width="16.54296875" style="293" bestFit="1" customWidth="1"/>
    <col min="10" max="10" width="11.81640625" style="293" customWidth="1"/>
    <col min="11" max="11" width="11.26953125" style="293" customWidth="1"/>
    <col min="12" max="12" width="12" style="295" customWidth="1"/>
    <col min="13" max="13" width="16.81640625" style="293" customWidth="1"/>
    <col min="14" max="14" width="15.7265625" style="293" customWidth="1"/>
    <col min="15" max="15" width="21.453125" style="293" bestFit="1" customWidth="1"/>
    <col min="16" max="17" width="14" style="293" customWidth="1"/>
    <col min="18" max="256" width="9.1796875" style="293"/>
    <col min="257" max="257" width="6.453125" style="293" customWidth="1"/>
    <col min="258" max="258" width="9.1796875" style="293"/>
    <col min="259" max="259" width="28" style="293" customWidth="1"/>
    <col min="260" max="260" width="38.1796875" style="293" bestFit="1" customWidth="1"/>
    <col min="261" max="261" width="9" style="293" customWidth="1"/>
    <col min="262" max="262" width="0" style="293" hidden="1" customWidth="1"/>
    <col min="263" max="263" width="18.54296875" style="293" customWidth="1"/>
    <col min="264" max="264" width="17" style="293" bestFit="1" customWidth="1"/>
    <col min="265" max="265" width="16.54296875" style="293" bestFit="1" customWidth="1"/>
    <col min="266" max="266" width="11.81640625" style="293" customWidth="1"/>
    <col min="267" max="267" width="11.26953125" style="293" customWidth="1"/>
    <col min="268" max="268" width="12" style="293" customWidth="1"/>
    <col min="269" max="269" width="16.81640625" style="293" customWidth="1"/>
    <col min="270" max="270" width="15.7265625" style="293" customWidth="1"/>
    <col min="271" max="271" width="21.453125" style="293" bestFit="1" customWidth="1"/>
    <col min="272" max="273" width="14" style="293" customWidth="1"/>
    <col min="274" max="512" width="9.1796875" style="293"/>
    <col min="513" max="513" width="6.453125" style="293" customWidth="1"/>
    <col min="514" max="514" width="9.1796875" style="293"/>
    <col min="515" max="515" width="28" style="293" customWidth="1"/>
    <col min="516" max="516" width="38.1796875" style="293" bestFit="1" customWidth="1"/>
    <col min="517" max="517" width="9" style="293" customWidth="1"/>
    <col min="518" max="518" width="0" style="293" hidden="1" customWidth="1"/>
    <col min="519" max="519" width="18.54296875" style="293" customWidth="1"/>
    <col min="520" max="520" width="17" style="293" bestFit="1" customWidth="1"/>
    <col min="521" max="521" width="16.54296875" style="293" bestFit="1" customWidth="1"/>
    <col min="522" max="522" width="11.81640625" style="293" customWidth="1"/>
    <col min="523" max="523" width="11.26953125" style="293" customWidth="1"/>
    <col min="524" max="524" width="12" style="293" customWidth="1"/>
    <col min="525" max="525" width="16.81640625" style="293" customWidth="1"/>
    <col min="526" max="526" width="15.7265625" style="293" customWidth="1"/>
    <col min="527" max="527" width="21.453125" style="293" bestFit="1" customWidth="1"/>
    <col min="528" max="529" width="14" style="293" customWidth="1"/>
    <col min="530" max="768" width="9.1796875" style="293"/>
    <col min="769" max="769" width="6.453125" style="293" customWidth="1"/>
    <col min="770" max="770" width="9.1796875" style="293"/>
    <col min="771" max="771" width="28" style="293" customWidth="1"/>
    <col min="772" max="772" width="38.1796875" style="293" bestFit="1" customWidth="1"/>
    <col min="773" max="773" width="9" style="293" customWidth="1"/>
    <col min="774" max="774" width="0" style="293" hidden="1" customWidth="1"/>
    <col min="775" max="775" width="18.54296875" style="293" customWidth="1"/>
    <col min="776" max="776" width="17" style="293" bestFit="1" customWidth="1"/>
    <col min="777" max="777" width="16.54296875" style="293" bestFit="1" customWidth="1"/>
    <col min="778" max="778" width="11.81640625" style="293" customWidth="1"/>
    <col min="779" max="779" width="11.26953125" style="293" customWidth="1"/>
    <col min="780" max="780" width="12" style="293" customWidth="1"/>
    <col min="781" max="781" width="16.81640625" style="293" customWidth="1"/>
    <col min="782" max="782" width="15.7265625" style="293" customWidth="1"/>
    <col min="783" max="783" width="21.453125" style="293" bestFit="1" customWidth="1"/>
    <col min="784" max="785" width="14" style="293" customWidth="1"/>
    <col min="786" max="1024" width="9.1796875" style="293"/>
    <col min="1025" max="1025" width="6.453125" style="293" customWidth="1"/>
    <col min="1026" max="1026" width="9.1796875" style="293"/>
    <col min="1027" max="1027" width="28" style="293" customWidth="1"/>
    <col min="1028" max="1028" width="38.1796875" style="293" bestFit="1" customWidth="1"/>
    <col min="1029" max="1029" width="9" style="293" customWidth="1"/>
    <col min="1030" max="1030" width="0" style="293" hidden="1" customWidth="1"/>
    <col min="1031" max="1031" width="18.54296875" style="293" customWidth="1"/>
    <col min="1032" max="1032" width="17" style="293" bestFit="1" customWidth="1"/>
    <col min="1033" max="1033" width="16.54296875" style="293" bestFit="1" customWidth="1"/>
    <col min="1034" max="1034" width="11.81640625" style="293" customWidth="1"/>
    <col min="1035" max="1035" width="11.26953125" style="293" customWidth="1"/>
    <col min="1036" max="1036" width="12" style="293" customWidth="1"/>
    <col min="1037" max="1037" width="16.81640625" style="293" customWidth="1"/>
    <col min="1038" max="1038" width="15.7265625" style="293" customWidth="1"/>
    <col min="1039" max="1039" width="21.453125" style="293" bestFit="1" customWidth="1"/>
    <col min="1040" max="1041" width="14" style="293" customWidth="1"/>
    <col min="1042" max="1280" width="9.1796875" style="293"/>
    <col min="1281" max="1281" width="6.453125" style="293" customWidth="1"/>
    <col min="1282" max="1282" width="9.1796875" style="293"/>
    <col min="1283" max="1283" width="28" style="293" customWidth="1"/>
    <col min="1284" max="1284" width="38.1796875" style="293" bestFit="1" customWidth="1"/>
    <col min="1285" max="1285" width="9" style="293" customWidth="1"/>
    <col min="1286" max="1286" width="0" style="293" hidden="1" customWidth="1"/>
    <col min="1287" max="1287" width="18.54296875" style="293" customWidth="1"/>
    <col min="1288" max="1288" width="17" style="293" bestFit="1" customWidth="1"/>
    <col min="1289" max="1289" width="16.54296875" style="293" bestFit="1" customWidth="1"/>
    <col min="1290" max="1290" width="11.81640625" style="293" customWidth="1"/>
    <col min="1291" max="1291" width="11.26953125" style="293" customWidth="1"/>
    <col min="1292" max="1292" width="12" style="293" customWidth="1"/>
    <col min="1293" max="1293" width="16.81640625" style="293" customWidth="1"/>
    <col min="1294" max="1294" width="15.7265625" style="293" customWidth="1"/>
    <col min="1295" max="1295" width="21.453125" style="293" bestFit="1" customWidth="1"/>
    <col min="1296" max="1297" width="14" style="293" customWidth="1"/>
    <col min="1298" max="1536" width="9.1796875" style="293"/>
    <col min="1537" max="1537" width="6.453125" style="293" customWidth="1"/>
    <col min="1538" max="1538" width="9.1796875" style="293"/>
    <col min="1539" max="1539" width="28" style="293" customWidth="1"/>
    <col min="1540" max="1540" width="38.1796875" style="293" bestFit="1" customWidth="1"/>
    <col min="1541" max="1541" width="9" style="293" customWidth="1"/>
    <col min="1542" max="1542" width="0" style="293" hidden="1" customWidth="1"/>
    <col min="1543" max="1543" width="18.54296875" style="293" customWidth="1"/>
    <col min="1544" max="1544" width="17" style="293" bestFit="1" customWidth="1"/>
    <col min="1545" max="1545" width="16.54296875" style="293" bestFit="1" customWidth="1"/>
    <col min="1546" max="1546" width="11.81640625" style="293" customWidth="1"/>
    <col min="1547" max="1547" width="11.26953125" style="293" customWidth="1"/>
    <col min="1548" max="1548" width="12" style="293" customWidth="1"/>
    <col min="1549" max="1549" width="16.81640625" style="293" customWidth="1"/>
    <col min="1550" max="1550" width="15.7265625" style="293" customWidth="1"/>
    <col min="1551" max="1551" width="21.453125" style="293" bestFit="1" customWidth="1"/>
    <col min="1552" max="1553" width="14" style="293" customWidth="1"/>
    <col min="1554" max="1792" width="9.1796875" style="293"/>
    <col min="1793" max="1793" width="6.453125" style="293" customWidth="1"/>
    <col min="1794" max="1794" width="9.1796875" style="293"/>
    <col min="1795" max="1795" width="28" style="293" customWidth="1"/>
    <col min="1796" max="1796" width="38.1796875" style="293" bestFit="1" customWidth="1"/>
    <col min="1797" max="1797" width="9" style="293" customWidth="1"/>
    <col min="1798" max="1798" width="0" style="293" hidden="1" customWidth="1"/>
    <col min="1799" max="1799" width="18.54296875" style="293" customWidth="1"/>
    <col min="1800" max="1800" width="17" style="293" bestFit="1" customWidth="1"/>
    <col min="1801" max="1801" width="16.54296875" style="293" bestFit="1" customWidth="1"/>
    <col min="1802" max="1802" width="11.81640625" style="293" customWidth="1"/>
    <col min="1803" max="1803" width="11.26953125" style="293" customWidth="1"/>
    <col min="1804" max="1804" width="12" style="293" customWidth="1"/>
    <col min="1805" max="1805" width="16.81640625" style="293" customWidth="1"/>
    <col min="1806" max="1806" width="15.7265625" style="293" customWidth="1"/>
    <col min="1807" max="1807" width="21.453125" style="293" bestFit="1" customWidth="1"/>
    <col min="1808" max="1809" width="14" style="293" customWidth="1"/>
    <col min="1810" max="2048" width="9.1796875" style="293"/>
    <col min="2049" max="2049" width="6.453125" style="293" customWidth="1"/>
    <col min="2050" max="2050" width="9.1796875" style="293"/>
    <col min="2051" max="2051" width="28" style="293" customWidth="1"/>
    <col min="2052" max="2052" width="38.1796875" style="293" bestFit="1" customWidth="1"/>
    <col min="2053" max="2053" width="9" style="293" customWidth="1"/>
    <col min="2054" max="2054" width="0" style="293" hidden="1" customWidth="1"/>
    <col min="2055" max="2055" width="18.54296875" style="293" customWidth="1"/>
    <col min="2056" max="2056" width="17" style="293" bestFit="1" customWidth="1"/>
    <col min="2057" max="2057" width="16.54296875" style="293" bestFit="1" customWidth="1"/>
    <col min="2058" max="2058" width="11.81640625" style="293" customWidth="1"/>
    <col min="2059" max="2059" width="11.26953125" style="293" customWidth="1"/>
    <col min="2060" max="2060" width="12" style="293" customWidth="1"/>
    <col min="2061" max="2061" width="16.81640625" style="293" customWidth="1"/>
    <col min="2062" max="2062" width="15.7265625" style="293" customWidth="1"/>
    <col min="2063" max="2063" width="21.453125" style="293" bestFit="1" customWidth="1"/>
    <col min="2064" max="2065" width="14" style="293" customWidth="1"/>
    <col min="2066" max="2304" width="9.1796875" style="293"/>
    <col min="2305" max="2305" width="6.453125" style="293" customWidth="1"/>
    <col min="2306" max="2306" width="9.1796875" style="293"/>
    <col min="2307" max="2307" width="28" style="293" customWidth="1"/>
    <col min="2308" max="2308" width="38.1796875" style="293" bestFit="1" customWidth="1"/>
    <col min="2309" max="2309" width="9" style="293" customWidth="1"/>
    <col min="2310" max="2310" width="0" style="293" hidden="1" customWidth="1"/>
    <col min="2311" max="2311" width="18.54296875" style="293" customWidth="1"/>
    <col min="2312" max="2312" width="17" style="293" bestFit="1" customWidth="1"/>
    <col min="2313" max="2313" width="16.54296875" style="293" bestFit="1" customWidth="1"/>
    <col min="2314" max="2314" width="11.81640625" style="293" customWidth="1"/>
    <col min="2315" max="2315" width="11.26953125" style="293" customWidth="1"/>
    <col min="2316" max="2316" width="12" style="293" customWidth="1"/>
    <col min="2317" max="2317" width="16.81640625" style="293" customWidth="1"/>
    <col min="2318" max="2318" width="15.7265625" style="293" customWidth="1"/>
    <col min="2319" max="2319" width="21.453125" style="293" bestFit="1" customWidth="1"/>
    <col min="2320" max="2321" width="14" style="293" customWidth="1"/>
    <col min="2322" max="2560" width="9.1796875" style="293"/>
    <col min="2561" max="2561" width="6.453125" style="293" customWidth="1"/>
    <col min="2562" max="2562" width="9.1796875" style="293"/>
    <col min="2563" max="2563" width="28" style="293" customWidth="1"/>
    <col min="2564" max="2564" width="38.1796875" style="293" bestFit="1" customWidth="1"/>
    <col min="2565" max="2565" width="9" style="293" customWidth="1"/>
    <col min="2566" max="2566" width="0" style="293" hidden="1" customWidth="1"/>
    <col min="2567" max="2567" width="18.54296875" style="293" customWidth="1"/>
    <col min="2568" max="2568" width="17" style="293" bestFit="1" customWidth="1"/>
    <col min="2569" max="2569" width="16.54296875" style="293" bestFit="1" customWidth="1"/>
    <col min="2570" max="2570" width="11.81640625" style="293" customWidth="1"/>
    <col min="2571" max="2571" width="11.26953125" style="293" customWidth="1"/>
    <col min="2572" max="2572" width="12" style="293" customWidth="1"/>
    <col min="2573" max="2573" width="16.81640625" style="293" customWidth="1"/>
    <col min="2574" max="2574" width="15.7265625" style="293" customWidth="1"/>
    <col min="2575" max="2575" width="21.453125" style="293" bestFit="1" customWidth="1"/>
    <col min="2576" max="2577" width="14" style="293" customWidth="1"/>
    <col min="2578" max="2816" width="9.1796875" style="293"/>
    <col min="2817" max="2817" width="6.453125" style="293" customWidth="1"/>
    <col min="2818" max="2818" width="9.1796875" style="293"/>
    <col min="2819" max="2819" width="28" style="293" customWidth="1"/>
    <col min="2820" max="2820" width="38.1796875" style="293" bestFit="1" customWidth="1"/>
    <col min="2821" max="2821" width="9" style="293" customWidth="1"/>
    <col min="2822" max="2822" width="0" style="293" hidden="1" customWidth="1"/>
    <col min="2823" max="2823" width="18.54296875" style="293" customWidth="1"/>
    <col min="2824" max="2824" width="17" style="293" bestFit="1" customWidth="1"/>
    <col min="2825" max="2825" width="16.54296875" style="293" bestFit="1" customWidth="1"/>
    <col min="2826" max="2826" width="11.81640625" style="293" customWidth="1"/>
    <col min="2827" max="2827" width="11.26953125" style="293" customWidth="1"/>
    <col min="2828" max="2828" width="12" style="293" customWidth="1"/>
    <col min="2829" max="2829" width="16.81640625" style="293" customWidth="1"/>
    <col min="2830" max="2830" width="15.7265625" style="293" customWidth="1"/>
    <col min="2831" max="2831" width="21.453125" style="293" bestFit="1" customWidth="1"/>
    <col min="2832" max="2833" width="14" style="293" customWidth="1"/>
    <col min="2834" max="3072" width="9.1796875" style="293"/>
    <col min="3073" max="3073" width="6.453125" style="293" customWidth="1"/>
    <col min="3074" max="3074" width="9.1796875" style="293"/>
    <col min="3075" max="3075" width="28" style="293" customWidth="1"/>
    <col min="3076" max="3076" width="38.1796875" style="293" bestFit="1" customWidth="1"/>
    <col min="3077" max="3077" width="9" style="293" customWidth="1"/>
    <col min="3078" max="3078" width="0" style="293" hidden="1" customWidth="1"/>
    <col min="3079" max="3079" width="18.54296875" style="293" customWidth="1"/>
    <col min="3080" max="3080" width="17" style="293" bestFit="1" customWidth="1"/>
    <col min="3081" max="3081" width="16.54296875" style="293" bestFit="1" customWidth="1"/>
    <col min="3082" max="3082" width="11.81640625" style="293" customWidth="1"/>
    <col min="3083" max="3083" width="11.26953125" style="293" customWidth="1"/>
    <col min="3084" max="3084" width="12" style="293" customWidth="1"/>
    <col min="3085" max="3085" width="16.81640625" style="293" customWidth="1"/>
    <col min="3086" max="3086" width="15.7265625" style="293" customWidth="1"/>
    <col min="3087" max="3087" width="21.453125" style="293" bestFit="1" customWidth="1"/>
    <col min="3088" max="3089" width="14" style="293" customWidth="1"/>
    <col min="3090" max="3328" width="9.1796875" style="293"/>
    <col min="3329" max="3329" width="6.453125" style="293" customWidth="1"/>
    <col min="3330" max="3330" width="9.1796875" style="293"/>
    <col min="3331" max="3331" width="28" style="293" customWidth="1"/>
    <col min="3332" max="3332" width="38.1796875" style="293" bestFit="1" customWidth="1"/>
    <col min="3333" max="3333" width="9" style="293" customWidth="1"/>
    <col min="3334" max="3334" width="0" style="293" hidden="1" customWidth="1"/>
    <col min="3335" max="3335" width="18.54296875" style="293" customWidth="1"/>
    <col min="3336" max="3336" width="17" style="293" bestFit="1" customWidth="1"/>
    <col min="3337" max="3337" width="16.54296875" style="293" bestFit="1" customWidth="1"/>
    <col min="3338" max="3338" width="11.81640625" style="293" customWidth="1"/>
    <col min="3339" max="3339" width="11.26953125" style="293" customWidth="1"/>
    <col min="3340" max="3340" width="12" style="293" customWidth="1"/>
    <col min="3341" max="3341" width="16.81640625" style="293" customWidth="1"/>
    <col min="3342" max="3342" width="15.7265625" style="293" customWidth="1"/>
    <col min="3343" max="3343" width="21.453125" style="293" bestFit="1" customWidth="1"/>
    <col min="3344" max="3345" width="14" style="293" customWidth="1"/>
    <col min="3346" max="3584" width="9.1796875" style="293"/>
    <col min="3585" max="3585" width="6.453125" style="293" customWidth="1"/>
    <col min="3586" max="3586" width="9.1796875" style="293"/>
    <col min="3587" max="3587" width="28" style="293" customWidth="1"/>
    <col min="3588" max="3588" width="38.1796875" style="293" bestFit="1" customWidth="1"/>
    <col min="3589" max="3589" width="9" style="293" customWidth="1"/>
    <col min="3590" max="3590" width="0" style="293" hidden="1" customWidth="1"/>
    <col min="3591" max="3591" width="18.54296875" style="293" customWidth="1"/>
    <col min="3592" max="3592" width="17" style="293" bestFit="1" customWidth="1"/>
    <col min="3593" max="3593" width="16.54296875" style="293" bestFit="1" customWidth="1"/>
    <col min="3594" max="3594" width="11.81640625" style="293" customWidth="1"/>
    <col min="3595" max="3595" width="11.26953125" style="293" customWidth="1"/>
    <col min="3596" max="3596" width="12" style="293" customWidth="1"/>
    <col min="3597" max="3597" width="16.81640625" style="293" customWidth="1"/>
    <col min="3598" max="3598" width="15.7265625" style="293" customWidth="1"/>
    <col min="3599" max="3599" width="21.453125" style="293" bestFit="1" customWidth="1"/>
    <col min="3600" max="3601" width="14" style="293" customWidth="1"/>
    <col min="3602" max="3840" width="9.1796875" style="293"/>
    <col min="3841" max="3841" width="6.453125" style="293" customWidth="1"/>
    <col min="3842" max="3842" width="9.1796875" style="293"/>
    <col min="3843" max="3843" width="28" style="293" customWidth="1"/>
    <col min="3844" max="3844" width="38.1796875" style="293" bestFit="1" customWidth="1"/>
    <col min="3845" max="3845" width="9" style="293" customWidth="1"/>
    <col min="3846" max="3846" width="0" style="293" hidden="1" customWidth="1"/>
    <col min="3847" max="3847" width="18.54296875" style="293" customWidth="1"/>
    <col min="3848" max="3848" width="17" style="293" bestFit="1" customWidth="1"/>
    <col min="3849" max="3849" width="16.54296875" style="293" bestFit="1" customWidth="1"/>
    <col min="3850" max="3850" width="11.81640625" style="293" customWidth="1"/>
    <col min="3851" max="3851" width="11.26953125" style="293" customWidth="1"/>
    <col min="3852" max="3852" width="12" style="293" customWidth="1"/>
    <col min="3853" max="3853" width="16.81640625" style="293" customWidth="1"/>
    <col min="3854" max="3854" width="15.7265625" style="293" customWidth="1"/>
    <col min="3855" max="3855" width="21.453125" style="293" bestFit="1" customWidth="1"/>
    <col min="3856" max="3857" width="14" style="293" customWidth="1"/>
    <col min="3858" max="4096" width="9.1796875" style="293"/>
    <col min="4097" max="4097" width="6.453125" style="293" customWidth="1"/>
    <col min="4098" max="4098" width="9.1796875" style="293"/>
    <col min="4099" max="4099" width="28" style="293" customWidth="1"/>
    <col min="4100" max="4100" width="38.1796875" style="293" bestFit="1" customWidth="1"/>
    <col min="4101" max="4101" width="9" style="293" customWidth="1"/>
    <col min="4102" max="4102" width="0" style="293" hidden="1" customWidth="1"/>
    <col min="4103" max="4103" width="18.54296875" style="293" customWidth="1"/>
    <col min="4104" max="4104" width="17" style="293" bestFit="1" customWidth="1"/>
    <col min="4105" max="4105" width="16.54296875" style="293" bestFit="1" customWidth="1"/>
    <col min="4106" max="4106" width="11.81640625" style="293" customWidth="1"/>
    <col min="4107" max="4107" width="11.26953125" style="293" customWidth="1"/>
    <col min="4108" max="4108" width="12" style="293" customWidth="1"/>
    <col min="4109" max="4109" width="16.81640625" style="293" customWidth="1"/>
    <col min="4110" max="4110" width="15.7265625" style="293" customWidth="1"/>
    <col min="4111" max="4111" width="21.453125" style="293" bestFit="1" customWidth="1"/>
    <col min="4112" max="4113" width="14" style="293" customWidth="1"/>
    <col min="4114" max="4352" width="9.1796875" style="293"/>
    <col min="4353" max="4353" width="6.453125" style="293" customWidth="1"/>
    <col min="4354" max="4354" width="9.1796875" style="293"/>
    <col min="4355" max="4355" width="28" style="293" customWidth="1"/>
    <col min="4356" max="4356" width="38.1796875" style="293" bestFit="1" customWidth="1"/>
    <col min="4357" max="4357" width="9" style="293" customWidth="1"/>
    <col min="4358" max="4358" width="0" style="293" hidden="1" customWidth="1"/>
    <col min="4359" max="4359" width="18.54296875" style="293" customWidth="1"/>
    <col min="4360" max="4360" width="17" style="293" bestFit="1" customWidth="1"/>
    <col min="4361" max="4361" width="16.54296875" style="293" bestFit="1" customWidth="1"/>
    <col min="4362" max="4362" width="11.81640625" style="293" customWidth="1"/>
    <col min="4363" max="4363" width="11.26953125" style="293" customWidth="1"/>
    <col min="4364" max="4364" width="12" style="293" customWidth="1"/>
    <col min="4365" max="4365" width="16.81640625" style="293" customWidth="1"/>
    <col min="4366" max="4366" width="15.7265625" style="293" customWidth="1"/>
    <col min="4367" max="4367" width="21.453125" style="293" bestFit="1" customWidth="1"/>
    <col min="4368" max="4369" width="14" style="293" customWidth="1"/>
    <col min="4370" max="4608" width="9.1796875" style="293"/>
    <col min="4609" max="4609" width="6.453125" style="293" customWidth="1"/>
    <col min="4610" max="4610" width="9.1796875" style="293"/>
    <col min="4611" max="4611" width="28" style="293" customWidth="1"/>
    <col min="4612" max="4612" width="38.1796875" style="293" bestFit="1" customWidth="1"/>
    <col min="4613" max="4613" width="9" style="293" customWidth="1"/>
    <col min="4614" max="4614" width="0" style="293" hidden="1" customWidth="1"/>
    <col min="4615" max="4615" width="18.54296875" style="293" customWidth="1"/>
    <col min="4616" max="4616" width="17" style="293" bestFit="1" customWidth="1"/>
    <col min="4617" max="4617" width="16.54296875" style="293" bestFit="1" customWidth="1"/>
    <col min="4618" max="4618" width="11.81640625" style="293" customWidth="1"/>
    <col min="4619" max="4619" width="11.26953125" style="293" customWidth="1"/>
    <col min="4620" max="4620" width="12" style="293" customWidth="1"/>
    <col min="4621" max="4621" width="16.81640625" style="293" customWidth="1"/>
    <col min="4622" max="4622" width="15.7265625" style="293" customWidth="1"/>
    <col min="4623" max="4623" width="21.453125" style="293" bestFit="1" customWidth="1"/>
    <col min="4624" max="4625" width="14" style="293" customWidth="1"/>
    <col min="4626" max="4864" width="9.1796875" style="293"/>
    <col min="4865" max="4865" width="6.453125" style="293" customWidth="1"/>
    <col min="4866" max="4866" width="9.1796875" style="293"/>
    <col min="4867" max="4867" width="28" style="293" customWidth="1"/>
    <col min="4868" max="4868" width="38.1796875" style="293" bestFit="1" customWidth="1"/>
    <col min="4869" max="4869" width="9" style="293" customWidth="1"/>
    <col min="4870" max="4870" width="0" style="293" hidden="1" customWidth="1"/>
    <col min="4871" max="4871" width="18.54296875" style="293" customWidth="1"/>
    <col min="4872" max="4872" width="17" style="293" bestFit="1" customWidth="1"/>
    <col min="4873" max="4873" width="16.54296875" style="293" bestFit="1" customWidth="1"/>
    <col min="4874" max="4874" width="11.81640625" style="293" customWidth="1"/>
    <col min="4875" max="4875" width="11.26953125" style="293" customWidth="1"/>
    <col min="4876" max="4876" width="12" style="293" customWidth="1"/>
    <col min="4877" max="4877" width="16.81640625" style="293" customWidth="1"/>
    <col min="4878" max="4878" width="15.7265625" style="293" customWidth="1"/>
    <col min="4879" max="4879" width="21.453125" style="293" bestFit="1" customWidth="1"/>
    <col min="4880" max="4881" width="14" style="293" customWidth="1"/>
    <col min="4882" max="5120" width="9.1796875" style="293"/>
    <col min="5121" max="5121" width="6.453125" style="293" customWidth="1"/>
    <col min="5122" max="5122" width="9.1796875" style="293"/>
    <col min="5123" max="5123" width="28" style="293" customWidth="1"/>
    <col min="5124" max="5124" width="38.1796875" style="293" bestFit="1" customWidth="1"/>
    <col min="5125" max="5125" width="9" style="293" customWidth="1"/>
    <col min="5126" max="5126" width="0" style="293" hidden="1" customWidth="1"/>
    <col min="5127" max="5127" width="18.54296875" style="293" customWidth="1"/>
    <col min="5128" max="5128" width="17" style="293" bestFit="1" customWidth="1"/>
    <col min="5129" max="5129" width="16.54296875" style="293" bestFit="1" customWidth="1"/>
    <col min="5130" max="5130" width="11.81640625" style="293" customWidth="1"/>
    <col min="5131" max="5131" width="11.26953125" style="293" customWidth="1"/>
    <col min="5132" max="5132" width="12" style="293" customWidth="1"/>
    <col min="5133" max="5133" width="16.81640625" style="293" customWidth="1"/>
    <col min="5134" max="5134" width="15.7265625" style="293" customWidth="1"/>
    <col min="5135" max="5135" width="21.453125" style="293" bestFit="1" customWidth="1"/>
    <col min="5136" max="5137" width="14" style="293" customWidth="1"/>
    <col min="5138" max="5376" width="9.1796875" style="293"/>
    <col min="5377" max="5377" width="6.453125" style="293" customWidth="1"/>
    <col min="5378" max="5378" width="9.1796875" style="293"/>
    <col min="5379" max="5379" width="28" style="293" customWidth="1"/>
    <col min="5380" max="5380" width="38.1796875" style="293" bestFit="1" customWidth="1"/>
    <col min="5381" max="5381" width="9" style="293" customWidth="1"/>
    <col min="5382" max="5382" width="0" style="293" hidden="1" customWidth="1"/>
    <col min="5383" max="5383" width="18.54296875" style="293" customWidth="1"/>
    <col min="5384" max="5384" width="17" style="293" bestFit="1" customWidth="1"/>
    <col min="5385" max="5385" width="16.54296875" style="293" bestFit="1" customWidth="1"/>
    <col min="5386" max="5386" width="11.81640625" style="293" customWidth="1"/>
    <col min="5387" max="5387" width="11.26953125" style="293" customWidth="1"/>
    <col min="5388" max="5388" width="12" style="293" customWidth="1"/>
    <col min="5389" max="5389" width="16.81640625" style="293" customWidth="1"/>
    <col min="5390" max="5390" width="15.7265625" style="293" customWidth="1"/>
    <col min="5391" max="5391" width="21.453125" style="293" bestFit="1" customWidth="1"/>
    <col min="5392" max="5393" width="14" style="293" customWidth="1"/>
    <col min="5394" max="5632" width="9.1796875" style="293"/>
    <col min="5633" max="5633" width="6.453125" style="293" customWidth="1"/>
    <col min="5634" max="5634" width="9.1796875" style="293"/>
    <col min="5635" max="5635" width="28" style="293" customWidth="1"/>
    <col min="5636" max="5636" width="38.1796875" style="293" bestFit="1" customWidth="1"/>
    <col min="5637" max="5637" width="9" style="293" customWidth="1"/>
    <col min="5638" max="5638" width="0" style="293" hidden="1" customWidth="1"/>
    <col min="5639" max="5639" width="18.54296875" style="293" customWidth="1"/>
    <col min="5640" max="5640" width="17" style="293" bestFit="1" customWidth="1"/>
    <col min="5641" max="5641" width="16.54296875" style="293" bestFit="1" customWidth="1"/>
    <col min="5642" max="5642" width="11.81640625" style="293" customWidth="1"/>
    <col min="5643" max="5643" width="11.26953125" style="293" customWidth="1"/>
    <col min="5644" max="5644" width="12" style="293" customWidth="1"/>
    <col min="5645" max="5645" width="16.81640625" style="293" customWidth="1"/>
    <col min="5646" max="5646" width="15.7265625" style="293" customWidth="1"/>
    <col min="5647" max="5647" width="21.453125" style="293" bestFit="1" customWidth="1"/>
    <col min="5648" max="5649" width="14" style="293" customWidth="1"/>
    <col min="5650" max="5888" width="9.1796875" style="293"/>
    <col min="5889" max="5889" width="6.453125" style="293" customWidth="1"/>
    <col min="5890" max="5890" width="9.1796875" style="293"/>
    <col min="5891" max="5891" width="28" style="293" customWidth="1"/>
    <col min="5892" max="5892" width="38.1796875" style="293" bestFit="1" customWidth="1"/>
    <col min="5893" max="5893" width="9" style="293" customWidth="1"/>
    <col min="5894" max="5894" width="0" style="293" hidden="1" customWidth="1"/>
    <col min="5895" max="5895" width="18.54296875" style="293" customWidth="1"/>
    <col min="5896" max="5896" width="17" style="293" bestFit="1" customWidth="1"/>
    <col min="5897" max="5897" width="16.54296875" style="293" bestFit="1" customWidth="1"/>
    <col min="5898" max="5898" width="11.81640625" style="293" customWidth="1"/>
    <col min="5899" max="5899" width="11.26953125" style="293" customWidth="1"/>
    <col min="5900" max="5900" width="12" style="293" customWidth="1"/>
    <col min="5901" max="5901" width="16.81640625" style="293" customWidth="1"/>
    <col min="5902" max="5902" width="15.7265625" style="293" customWidth="1"/>
    <col min="5903" max="5903" width="21.453125" style="293" bestFit="1" customWidth="1"/>
    <col min="5904" max="5905" width="14" style="293" customWidth="1"/>
    <col min="5906" max="6144" width="9.1796875" style="293"/>
    <col min="6145" max="6145" width="6.453125" style="293" customWidth="1"/>
    <col min="6146" max="6146" width="9.1796875" style="293"/>
    <col min="6147" max="6147" width="28" style="293" customWidth="1"/>
    <col min="6148" max="6148" width="38.1796875" style="293" bestFit="1" customWidth="1"/>
    <col min="6149" max="6149" width="9" style="293" customWidth="1"/>
    <col min="6150" max="6150" width="0" style="293" hidden="1" customWidth="1"/>
    <col min="6151" max="6151" width="18.54296875" style="293" customWidth="1"/>
    <col min="6152" max="6152" width="17" style="293" bestFit="1" customWidth="1"/>
    <col min="6153" max="6153" width="16.54296875" style="293" bestFit="1" customWidth="1"/>
    <col min="6154" max="6154" width="11.81640625" style="293" customWidth="1"/>
    <col min="6155" max="6155" width="11.26953125" style="293" customWidth="1"/>
    <col min="6156" max="6156" width="12" style="293" customWidth="1"/>
    <col min="6157" max="6157" width="16.81640625" style="293" customWidth="1"/>
    <col min="6158" max="6158" width="15.7265625" style="293" customWidth="1"/>
    <col min="6159" max="6159" width="21.453125" style="293" bestFit="1" customWidth="1"/>
    <col min="6160" max="6161" width="14" style="293" customWidth="1"/>
    <col min="6162" max="6400" width="9.1796875" style="293"/>
    <col min="6401" max="6401" width="6.453125" style="293" customWidth="1"/>
    <col min="6402" max="6402" width="9.1796875" style="293"/>
    <col min="6403" max="6403" width="28" style="293" customWidth="1"/>
    <col min="6404" max="6404" width="38.1796875" style="293" bestFit="1" customWidth="1"/>
    <col min="6405" max="6405" width="9" style="293" customWidth="1"/>
    <col min="6406" max="6406" width="0" style="293" hidden="1" customWidth="1"/>
    <col min="6407" max="6407" width="18.54296875" style="293" customWidth="1"/>
    <col min="6408" max="6408" width="17" style="293" bestFit="1" customWidth="1"/>
    <col min="6409" max="6409" width="16.54296875" style="293" bestFit="1" customWidth="1"/>
    <col min="6410" max="6410" width="11.81640625" style="293" customWidth="1"/>
    <col min="6411" max="6411" width="11.26953125" style="293" customWidth="1"/>
    <col min="6412" max="6412" width="12" style="293" customWidth="1"/>
    <col min="6413" max="6413" width="16.81640625" style="293" customWidth="1"/>
    <col min="6414" max="6414" width="15.7265625" style="293" customWidth="1"/>
    <col min="6415" max="6415" width="21.453125" style="293" bestFit="1" customWidth="1"/>
    <col min="6416" max="6417" width="14" style="293" customWidth="1"/>
    <col min="6418" max="6656" width="9.1796875" style="293"/>
    <col min="6657" max="6657" width="6.453125" style="293" customWidth="1"/>
    <col min="6658" max="6658" width="9.1796875" style="293"/>
    <col min="6659" max="6659" width="28" style="293" customWidth="1"/>
    <col min="6660" max="6660" width="38.1796875" style="293" bestFit="1" customWidth="1"/>
    <col min="6661" max="6661" width="9" style="293" customWidth="1"/>
    <col min="6662" max="6662" width="0" style="293" hidden="1" customWidth="1"/>
    <col min="6663" max="6663" width="18.54296875" style="293" customWidth="1"/>
    <col min="6664" max="6664" width="17" style="293" bestFit="1" customWidth="1"/>
    <col min="6665" max="6665" width="16.54296875" style="293" bestFit="1" customWidth="1"/>
    <col min="6666" max="6666" width="11.81640625" style="293" customWidth="1"/>
    <col min="6667" max="6667" width="11.26953125" style="293" customWidth="1"/>
    <col min="6668" max="6668" width="12" style="293" customWidth="1"/>
    <col min="6669" max="6669" width="16.81640625" style="293" customWidth="1"/>
    <col min="6670" max="6670" width="15.7265625" style="293" customWidth="1"/>
    <col min="6671" max="6671" width="21.453125" style="293" bestFit="1" customWidth="1"/>
    <col min="6672" max="6673" width="14" style="293" customWidth="1"/>
    <col min="6674" max="6912" width="9.1796875" style="293"/>
    <col min="6913" max="6913" width="6.453125" style="293" customWidth="1"/>
    <col min="6914" max="6914" width="9.1796875" style="293"/>
    <col min="6915" max="6915" width="28" style="293" customWidth="1"/>
    <col min="6916" max="6916" width="38.1796875" style="293" bestFit="1" customWidth="1"/>
    <col min="6917" max="6917" width="9" style="293" customWidth="1"/>
    <col min="6918" max="6918" width="0" style="293" hidden="1" customWidth="1"/>
    <col min="6919" max="6919" width="18.54296875" style="293" customWidth="1"/>
    <col min="6920" max="6920" width="17" style="293" bestFit="1" customWidth="1"/>
    <col min="6921" max="6921" width="16.54296875" style="293" bestFit="1" customWidth="1"/>
    <col min="6922" max="6922" width="11.81640625" style="293" customWidth="1"/>
    <col min="6923" max="6923" width="11.26953125" style="293" customWidth="1"/>
    <col min="6924" max="6924" width="12" style="293" customWidth="1"/>
    <col min="6925" max="6925" width="16.81640625" style="293" customWidth="1"/>
    <col min="6926" max="6926" width="15.7265625" style="293" customWidth="1"/>
    <col min="6927" max="6927" width="21.453125" style="293" bestFit="1" customWidth="1"/>
    <col min="6928" max="6929" width="14" style="293" customWidth="1"/>
    <col min="6930" max="7168" width="9.1796875" style="293"/>
    <col min="7169" max="7169" width="6.453125" style="293" customWidth="1"/>
    <col min="7170" max="7170" width="9.1796875" style="293"/>
    <col min="7171" max="7171" width="28" style="293" customWidth="1"/>
    <col min="7172" max="7172" width="38.1796875" style="293" bestFit="1" customWidth="1"/>
    <col min="7173" max="7173" width="9" style="293" customWidth="1"/>
    <col min="7174" max="7174" width="0" style="293" hidden="1" customWidth="1"/>
    <col min="7175" max="7175" width="18.54296875" style="293" customWidth="1"/>
    <col min="7176" max="7176" width="17" style="293" bestFit="1" customWidth="1"/>
    <col min="7177" max="7177" width="16.54296875" style="293" bestFit="1" customWidth="1"/>
    <col min="7178" max="7178" width="11.81640625" style="293" customWidth="1"/>
    <col min="7179" max="7179" width="11.26953125" style="293" customWidth="1"/>
    <col min="7180" max="7180" width="12" style="293" customWidth="1"/>
    <col min="7181" max="7181" width="16.81640625" style="293" customWidth="1"/>
    <col min="7182" max="7182" width="15.7265625" style="293" customWidth="1"/>
    <col min="7183" max="7183" width="21.453125" style="293" bestFit="1" customWidth="1"/>
    <col min="7184" max="7185" width="14" style="293" customWidth="1"/>
    <col min="7186" max="7424" width="9.1796875" style="293"/>
    <col min="7425" max="7425" width="6.453125" style="293" customWidth="1"/>
    <col min="7426" max="7426" width="9.1796875" style="293"/>
    <col min="7427" max="7427" width="28" style="293" customWidth="1"/>
    <col min="7428" max="7428" width="38.1796875" style="293" bestFit="1" customWidth="1"/>
    <col min="7429" max="7429" width="9" style="293" customWidth="1"/>
    <col min="7430" max="7430" width="0" style="293" hidden="1" customWidth="1"/>
    <col min="7431" max="7431" width="18.54296875" style="293" customWidth="1"/>
    <col min="7432" max="7432" width="17" style="293" bestFit="1" customWidth="1"/>
    <col min="7433" max="7433" width="16.54296875" style="293" bestFit="1" customWidth="1"/>
    <col min="7434" max="7434" width="11.81640625" style="293" customWidth="1"/>
    <col min="7435" max="7435" width="11.26953125" style="293" customWidth="1"/>
    <col min="7436" max="7436" width="12" style="293" customWidth="1"/>
    <col min="7437" max="7437" width="16.81640625" style="293" customWidth="1"/>
    <col min="7438" max="7438" width="15.7265625" style="293" customWidth="1"/>
    <col min="7439" max="7439" width="21.453125" style="293" bestFit="1" customWidth="1"/>
    <col min="7440" max="7441" width="14" style="293" customWidth="1"/>
    <col min="7442" max="7680" width="9.1796875" style="293"/>
    <col min="7681" max="7681" width="6.453125" style="293" customWidth="1"/>
    <col min="7682" max="7682" width="9.1796875" style="293"/>
    <col min="7683" max="7683" width="28" style="293" customWidth="1"/>
    <col min="7684" max="7684" width="38.1796875" style="293" bestFit="1" customWidth="1"/>
    <col min="7685" max="7685" width="9" style="293" customWidth="1"/>
    <col min="7686" max="7686" width="0" style="293" hidden="1" customWidth="1"/>
    <col min="7687" max="7687" width="18.54296875" style="293" customWidth="1"/>
    <col min="7688" max="7688" width="17" style="293" bestFit="1" customWidth="1"/>
    <col min="7689" max="7689" width="16.54296875" style="293" bestFit="1" customWidth="1"/>
    <col min="7690" max="7690" width="11.81640625" style="293" customWidth="1"/>
    <col min="7691" max="7691" width="11.26953125" style="293" customWidth="1"/>
    <col min="7692" max="7692" width="12" style="293" customWidth="1"/>
    <col min="7693" max="7693" width="16.81640625" style="293" customWidth="1"/>
    <col min="7694" max="7694" width="15.7265625" style="293" customWidth="1"/>
    <col min="7695" max="7695" width="21.453125" style="293" bestFit="1" customWidth="1"/>
    <col min="7696" max="7697" width="14" style="293" customWidth="1"/>
    <col min="7698" max="7936" width="9.1796875" style="293"/>
    <col min="7937" max="7937" width="6.453125" style="293" customWidth="1"/>
    <col min="7938" max="7938" width="9.1796875" style="293"/>
    <col min="7939" max="7939" width="28" style="293" customWidth="1"/>
    <col min="7940" max="7940" width="38.1796875" style="293" bestFit="1" customWidth="1"/>
    <col min="7941" max="7941" width="9" style="293" customWidth="1"/>
    <col min="7942" max="7942" width="0" style="293" hidden="1" customWidth="1"/>
    <col min="7943" max="7943" width="18.54296875" style="293" customWidth="1"/>
    <col min="7944" max="7944" width="17" style="293" bestFit="1" customWidth="1"/>
    <col min="7945" max="7945" width="16.54296875" style="293" bestFit="1" customWidth="1"/>
    <col min="7946" max="7946" width="11.81640625" style="293" customWidth="1"/>
    <col min="7947" max="7947" width="11.26953125" style="293" customWidth="1"/>
    <col min="7948" max="7948" width="12" style="293" customWidth="1"/>
    <col min="7949" max="7949" width="16.81640625" style="293" customWidth="1"/>
    <col min="7950" max="7950" width="15.7265625" style="293" customWidth="1"/>
    <col min="7951" max="7951" width="21.453125" style="293" bestFit="1" customWidth="1"/>
    <col min="7952" max="7953" width="14" style="293" customWidth="1"/>
    <col min="7954" max="8192" width="9.1796875" style="293"/>
    <col min="8193" max="8193" width="6.453125" style="293" customWidth="1"/>
    <col min="8194" max="8194" width="9.1796875" style="293"/>
    <col min="8195" max="8195" width="28" style="293" customWidth="1"/>
    <col min="8196" max="8196" width="38.1796875" style="293" bestFit="1" customWidth="1"/>
    <col min="8197" max="8197" width="9" style="293" customWidth="1"/>
    <col min="8198" max="8198" width="0" style="293" hidden="1" customWidth="1"/>
    <col min="8199" max="8199" width="18.54296875" style="293" customWidth="1"/>
    <col min="8200" max="8200" width="17" style="293" bestFit="1" customWidth="1"/>
    <col min="8201" max="8201" width="16.54296875" style="293" bestFit="1" customWidth="1"/>
    <col min="8202" max="8202" width="11.81640625" style="293" customWidth="1"/>
    <col min="8203" max="8203" width="11.26953125" style="293" customWidth="1"/>
    <col min="8204" max="8204" width="12" style="293" customWidth="1"/>
    <col min="8205" max="8205" width="16.81640625" style="293" customWidth="1"/>
    <col min="8206" max="8206" width="15.7265625" style="293" customWidth="1"/>
    <col min="8207" max="8207" width="21.453125" style="293" bestFit="1" customWidth="1"/>
    <col min="8208" max="8209" width="14" style="293" customWidth="1"/>
    <col min="8210" max="8448" width="9.1796875" style="293"/>
    <col min="8449" max="8449" width="6.453125" style="293" customWidth="1"/>
    <col min="8450" max="8450" width="9.1796875" style="293"/>
    <col min="8451" max="8451" width="28" style="293" customWidth="1"/>
    <col min="8452" max="8452" width="38.1796875" style="293" bestFit="1" customWidth="1"/>
    <col min="8453" max="8453" width="9" style="293" customWidth="1"/>
    <col min="8454" max="8454" width="0" style="293" hidden="1" customWidth="1"/>
    <col min="8455" max="8455" width="18.54296875" style="293" customWidth="1"/>
    <col min="8456" max="8456" width="17" style="293" bestFit="1" customWidth="1"/>
    <col min="8457" max="8457" width="16.54296875" style="293" bestFit="1" customWidth="1"/>
    <col min="8458" max="8458" width="11.81640625" style="293" customWidth="1"/>
    <col min="8459" max="8459" width="11.26953125" style="293" customWidth="1"/>
    <col min="8460" max="8460" width="12" style="293" customWidth="1"/>
    <col min="8461" max="8461" width="16.81640625" style="293" customWidth="1"/>
    <col min="8462" max="8462" width="15.7265625" style="293" customWidth="1"/>
    <col min="8463" max="8463" width="21.453125" style="293" bestFit="1" customWidth="1"/>
    <col min="8464" max="8465" width="14" style="293" customWidth="1"/>
    <col min="8466" max="8704" width="9.1796875" style="293"/>
    <col min="8705" max="8705" width="6.453125" style="293" customWidth="1"/>
    <col min="8706" max="8706" width="9.1796875" style="293"/>
    <col min="8707" max="8707" width="28" style="293" customWidth="1"/>
    <col min="8708" max="8708" width="38.1796875" style="293" bestFit="1" customWidth="1"/>
    <col min="8709" max="8709" width="9" style="293" customWidth="1"/>
    <col min="8710" max="8710" width="0" style="293" hidden="1" customWidth="1"/>
    <col min="8711" max="8711" width="18.54296875" style="293" customWidth="1"/>
    <col min="8712" max="8712" width="17" style="293" bestFit="1" customWidth="1"/>
    <col min="8713" max="8713" width="16.54296875" style="293" bestFit="1" customWidth="1"/>
    <col min="8714" max="8714" width="11.81640625" style="293" customWidth="1"/>
    <col min="8715" max="8715" width="11.26953125" style="293" customWidth="1"/>
    <col min="8716" max="8716" width="12" style="293" customWidth="1"/>
    <col min="8717" max="8717" width="16.81640625" style="293" customWidth="1"/>
    <col min="8718" max="8718" width="15.7265625" style="293" customWidth="1"/>
    <col min="8719" max="8719" width="21.453125" style="293" bestFit="1" customWidth="1"/>
    <col min="8720" max="8721" width="14" style="293" customWidth="1"/>
    <col min="8722" max="8960" width="9.1796875" style="293"/>
    <col min="8961" max="8961" width="6.453125" style="293" customWidth="1"/>
    <col min="8962" max="8962" width="9.1796875" style="293"/>
    <col min="8963" max="8963" width="28" style="293" customWidth="1"/>
    <col min="8964" max="8964" width="38.1796875" style="293" bestFit="1" customWidth="1"/>
    <col min="8965" max="8965" width="9" style="293" customWidth="1"/>
    <col min="8966" max="8966" width="0" style="293" hidden="1" customWidth="1"/>
    <col min="8967" max="8967" width="18.54296875" style="293" customWidth="1"/>
    <col min="8968" max="8968" width="17" style="293" bestFit="1" customWidth="1"/>
    <col min="8969" max="8969" width="16.54296875" style="293" bestFit="1" customWidth="1"/>
    <col min="8970" max="8970" width="11.81640625" style="293" customWidth="1"/>
    <col min="8971" max="8971" width="11.26953125" style="293" customWidth="1"/>
    <col min="8972" max="8972" width="12" style="293" customWidth="1"/>
    <col min="8973" max="8973" width="16.81640625" style="293" customWidth="1"/>
    <col min="8974" max="8974" width="15.7265625" style="293" customWidth="1"/>
    <col min="8975" max="8975" width="21.453125" style="293" bestFit="1" customWidth="1"/>
    <col min="8976" max="8977" width="14" style="293" customWidth="1"/>
    <col min="8978" max="9216" width="9.1796875" style="293"/>
    <col min="9217" max="9217" width="6.453125" style="293" customWidth="1"/>
    <col min="9218" max="9218" width="9.1796875" style="293"/>
    <col min="9219" max="9219" width="28" style="293" customWidth="1"/>
    <col min="9220" max="9220" width="38.1796875" style="293" bestFit="1" customWidth="1"/>
    <col min="9221" max="9221" width="9" style="293" customWidth="1"/>
    <col min="9222" max="9222" width="0" style="293" hidden="1" customWidth="1"/>
    <col min="9223" max="9223" width="18.54296875" style="293" customWidth="1"/>
    <col min="9224" max="9224" width="17" style="293" bestFit="1" customWidth="1"/>
    <col min="9225" max="9225" width="16.54296875" style="293" bestFit="1" customWidth="1"/>
    <col min="9226" max="9226" width="11.81640625" style="293" customWidth="1"/>
    <col min="9227" max="9227" width="11.26953125" style="293" customWidth="1"/>
    <col min="9228" max="9228" width="12" style="293" customWidth="1"/>
    <col min="9229" max="9229" width="16.81640625" style="293" customWidth="1"/>
    <col min="9230" max="9230" width="15.7265625" style="293" customWidth="1"/>
    <col min="9231" max="9231" width="21.453125" style="293" bestFit="1" customWidth="1"/>
    <col min="9232" max="9233" width="14" style="293" customWidth="1"/>
    <col min="9234" max="9472" width="9.1796875" style="293"/>
    <col min="9473" max="9473" width="6.453125" style="293" customWidth="1"/>
    <col min="9474" max="9474" width="9.1796875" style="293"/>
    <col min="9475" max="9475" width="28" style="293" customWidth="1"/>
    <col min="9476" max="9476" width="38.1796875" style="293" bestFit="1" customWidth="1"/>
    <col min="9477" max="9477" width="9" style="293" customWidth="1"/>
    <col min="9478" max="9478" width="0" style="293" hidden="1" customWidth="1"/>
    <col min="9479" max="9479" width="18.54296875" style="293" customWidth="1"/>
    <col min="9480" max="9480" width="17" style="293" bestFit="1" customWidth="1"/>
    <col min="9481" max="9481" width="16.54296875" style="293" bestFit="1" customWidth="1"/>
    <col min="9482" max="9482" width="11.81640625" style="293" customWidth="1"/>
    <col min="9483" max="9483" width="11.26953125" style="293" customWidth="1"/>
    <col min="9484" max="9484" width="12" style="293" customWidth="1"/>
    <col min="9485" max="9485" width="16.81640625" style="293" customWidth="1"/>
    <col min="9486" max="9486" width="15.7265625" style="293" customWidth="1"/>
    <col min="9487" max="9487" width="21.453125" style="293" bestFit="1" customWidth="1"/>
    <col min="9488" max="9489" width="14" style="293" customWidth="1"/>
    <col min="9490" max="9728" width="9.1796875" style="293"/>
    <col min="9729" max="9729" width="6.453125" style="293" customWidth="1"/>
    <col min="9730" max="9730" width="9.1796875" style="293"/>
    <col min="9731" max="9731" width="28" style="293" customWidth="1"/>
    <col min="9732" max="9732" width="38.1796875" style="293" bestFit="1" customWidth="1"/>
    <col min="9733" max="9733" width="9" style="293" customWidth="1"/>
    <col min="9734" max="9734" width="0" style="293" hidden="1" customWidth="1"/>
    <col min="9735" max="9735" width="18.54296875" style="293" customWidth="1"/>
    <col min="9736" max="9736" width="17" style="293" bestFit="1" customWidth="1"/>
    <col min="9737" max="9737" width="16.54296875" style="293" bestFit="1" customWidth="1"/>
    <col min="9738" max="9738" width="11.81640625" style="293" customWidth="1"/>
    <col min="9739" max="9739" width="11.26953125" style="293" customWidth="1"/>
    <col min="9740" max="9740" width="12" style="293" customWidth="1"/>
    <col min="9741" max="9741" width="16.81640625" style="293" customWidth="1"/>
    <col min="9742" max="9742" width="15.7265625" style="293" customWidth="1"/>
    <col min="9743" max="9743" width="21.453125" style="293" bestFit="1" customWidth="1"/>
    <col min="9744" max="9745" width="14" style="293" customWidth="1"/>
    <col min="9746" max="9984" width="9.1796875" style="293"/>
    <col min="9985" max="9985" width="6.453125" style="293" customWidth="1"/>
    <col min="9986" max="9986" width="9.1796875" style="293"/>
    <col min="9987" max="9987" width="28" style="293" customWidth="1"/>
    <col min="9988" max="9988" width="38.1796875" style="293" bestFit="1" customWidth="1"/>
    <col min="9989" max="9989" width="9" style="293" customWidth="1"/>
    <col min="9990" max="9990" width="0" style="293" hidden="1" customWidth="1"/>
    <col min="9991" max="9991" width="18.54296875" style="293" customWidth="1"/>
    <col min="9992" max="9992" width="17" style="293" bestFit="1" customWidth="1"/>
    <col min="9993" max="9993" width="16.54296875" style="293" bestFit="1" customWidth="1"/>
    <col min="9994" max="9994" width="11.81640625" style="293" customWidth="1"/>
    <col min="9995" max="9995" width="11.26953125" style="293" customWidth="1"/>
    <col min="9996" max="9996" width="12" style="293" customWidth="1"/>
    <col min="9997" max="9997" width="16.81640625" style="293" customWidth="1"/>
    <col min="9998" max="9998" width="15.7265625" style="293" customWidth="1"/>
    <col min="9999" max="9999" width="21.453125" style="293" bestFit="1" customWidth="1"/>
    <col min="10000" max="10001" width="14" style="293" customWidth="1"/>
    <col min="10002" max="10240" width="9.1796875" style="293"/>
    <col min="10241" max="10241" width="6.453125" style="293" customWidth="1"/>
    <col min="10242" max="10242" width="9.1796875" style="293"/>
    <col min="10243" max="10243" width="28" style="293" customWidth="1"/>
    <col min="10244" max="10244" width="38.1796875" style="293" bestFit="1" customWidth="1"/>
    <col min="10245" max="10245" width="9" style="293" customWidth="1"/>
    <col min="10246" max="10246" width="0" style="293" hidden="1" customWidth="1"/>
    <col min="10247" max="10247" width="18.54296875" style="293" customWidth="1"/>
    <col min="10248" max="10248" width="17" style="293" bestFit="1" customWidth="1"/>
    <col min="10249" max="10249" width="16.54296875" style="293" bestFit="1" customWidth="1"/>
    <col min="10250" max="10250" width="11.81640625" style="293" customWidth="1"/>
    <col min="10251" max="10251" width="11.26953125" style="293" customWidth="1"/>
    <col min="10252" max="10252" width="12" style="293" customWidth="1"/>
    <col min="10253" max="10253" width="16.81640625" style="293" customWidth="1"/>
    <col min="10254" max="10254" width="15.7265625" style="293" customWidth="1"/>
    <col min="10255" max="10255" width="21.453125" style="293" bestFit="1" customWidth="1"/>
    <col min="10256" max="10257" width="14" style="293" customWidth="1"/>
    <col min="10258" max="10496" width="9.1796875" style="293"/>
    <col min="10497" max="10497" width="6.453125" style="293" customWidth="1"/>
    <col min="10498" max="10498" width="9.1796875" style="293"/>
    <col min="10499" max="10499" width="28" style="293" customWidth="1"/>
    <col min="10500" max="10500" width="38.1796875" style="293" bestFit="1" customWidth="1"/>
    <col min="10501" max="10501" width="9" style="293" customWidth="1"/>
    <col min="10502" max="10502" width="0" style="293" hidden="1" customWidth="1"/>
    <col min="10503" max="10503" width="18.54296875" style="293" customWidth="1"/>
    <col min="10504" max="10504" width="17" style="293" bestFit="1" customWidth="1"/>
    <col min="10505" max="10505" width="16.54296875" style="293" bestFit="1" customWidth="1"/>
    <col min="10506" max="10506" width="11.81640625" style="293" customWidth="1"/>
    <col min="10507" max="10507" width="11.26953125" style="293" customWidth="1"/>
    <col min="10508" max="10508" width="12" style="293" customWidth="1"/>
    <col min="10509" max="10509" width="16.81640625" style="293" customWidth="1"/>
    <col min="10510" max="10510" width="15.7265625" style="293" customWidth="1"/>
    <col min="10511" max="10511" width="21.453125" style="293" bestFit="1" customWidth="1"/>
    <col min="10512" max="10513" width="14" style="293" customWidth="1"/>
    <col min="10514" max="10752" width="9.1796875" style="293"/>
    <col min="10753" max="10753" width="6.453125" style="293" customWidth="1"/>
    <col min="10754" max="10754" width="9.1796875" style="293"/>
    <col min="10755" max="10755" width="28" style="293" customWidth="1"/>
    <col min="10756" max="10756" width="38.1796875" style="293" bestFit="1" customWidth="1"/>
    <col min="10757" max="10757" width="9" style="293" customWidth="1"/>
    <col min="10758" max="10758" width="0" style="293" hidden="1" customWidth="1"/>
    <col min="10759" max="10759" width="18.54296875" style="293" customWidth="1"/>
    <col min="10760" max="10760" width="17" style="293" bestFit="1" customWidth="1"/>
    <col min="10761" max="10761" width="16.54296875" style="293" bestFit="1" customWidth="1"/>
    <col min="10762" max="10762" width="11.81640625" style="293" customWidth="1"/>
    <col min="10763" max="10763" width="11.26953125" style="293" customWidth="1"/>
    <col min="10764" max="10764" width="12" style="293" customWidth="1"/>
    <col min="10765" max="10765" width="16.81640625" style="293" customWidth="1"/>
    <col min="10766" max="10766" width="15.7265625" style="293" customWidth="1"/>
    <col min="10767" max="10767" width="21.453125" style="293" bestFit="1" customWidth="1"/>
    <col min="10768" max="10769" width="14" style="293" customWidth="1"/>
    <col min="10770" max="11008" width="9.1796875" style="293"/>
    <col min="11009" max="11009" width="6.453125" style="293" customWidth="1"/>
    <col min="11010" max="11010" width="9.1796875" style="293"/>
    <col min="11011" max="11011" width="28" style="293" customWidth="1"/>
    <col min="11012" max="11012" width="38.1796875" style="293" bestFit="1" customWidth="1"/>
    <col min="11013" max="11013" width="9" style="293" customWidth="1"/>
    <col min="11014" max="11014" width="0" style="293" hidden="1" customWidth="1"/>
    <col min="11015" max="11015" width="18.54296875" style="293" customWidth="1"/>
    <col min="11016" max="11016" width="17" style="293" bestFit="1" customWidth="1"/>
    <col min="11017" max="11017" width="16.54296875" style="293" bestFit="1" customWidth="1"/>
    <col min="11018" max="11018" width="11.81640625" style="293" customWidth="1"/>
    <col min="11019" max="11019" width="11.26953125" style="293" customWidth="1"/>
    <col min="11020" max="11020" width="12" style="293" customWidth="1"/>
    <col min="11021" max="11021" width="16.81640625" style="293" customWidth="1"/>
    <col min="11022" max="11022" width="15.7265625" style="293" customWidth="1"/>
    <col min="11023" max="11023" width="21.453125" style="293" bestFit="1" customWidth="1"/>
    <col min="11024" max="11025" width="14" style="293" customWidth="1"/>
    <col min="11026" max="11264" width="9.1796875" style="293"/>
    <col min="11265" max="11265" width="6.453125" style="293" customWidth="1"/>
    <col min="11266" max="11266" width="9.1796875" style="293"/>
    <col min="11267" max="11267" width="28" style="293" customWidth="1"/>
    <col min="11268" max="11268" width="38.1796875" style="293" bestFit="1" customWidth="1"/>
    <col min="11269" max="11269" width="9" style="293" customWidth="1"/>
    <col min="11270" max="11270" width="0" style="293" hidden="1" customWidth="1"/>
    <col min="11271" max="11271" width="18.54296875" style="293" customWidth="1"/>
    <col min="11272" max="11272" width="17" style="293" bestFit="1" customWidth="1"/>
    <col min="11273" max="11273" width="16.54296875" style="293" bestFit="1" customWidth="1"/>
    <col min="11274" max="11274" width="11.81640625" style="293" customWidth="1"/>
    <col min="11275" max="11275" width="11.26953125" style="293" customWidth="1"/>
    <col min="11276" max="11276" width="12" style="293" customWidth="1"/>
    <col min="11277" max="11277" width="16.81640625" style="293" customWidth="1"/>
    <col min="11278" max="11278" width="15.7265625" style="293" customWidth="1"/>
    <col min="11279" max="11279" width="21.453125" style="293" bestFit="1" customWidth="1"/>
    <col min="11280" max="11281" width="14" style="293" customWidth="1"/>
    <col min="11282" max="11520" width="9.1796875" style="293"/>
    <col min="11521" max="11521" width="6.453125" style="293" customWidth="1"/>
    <col min="11522" max="11522" width="9.1796875" style="293"/>
    <col min="11523" max="11523" width="28" style="293" customWidth="1"/>
    <col min="11524" max="11524" width="38.1796875" style="293" bestFit="1" customWidth="1"/>
    <col min="11525" max="11525" width="9" style="293" customWidth="1"/>
    <col min="11526" max="11526" width="0" style="293" hidden="1" customWidth="1"/>
    <col min="11527" max="11527" width="18.54296875" style="293" customWidth="1"/>
    <col min="11528" max="11528" width="17" style="293" bestFit="1" customWidth="1"/>
    <col min="11529" max="11529" width="16.54296875" style="293" bestFit="1" customWidth="1"/>
    <col min="11530" max="11530" width="11.81640625" style="293" customWidth="1"/>
    <col min="11531" max="11531" width="11.26953125" style="293" customWidth="1"/>
    <col min="11532" max="11532" width="12" style="293" customWidth="1"/>
    <col min="11533" max="11533" width="16.81640625" style="293" customWidth="1"/>
    <col min="11534" max="11534" width="15.7265625" style="293" customWidth="1"/>
    <col min="11535" max="11535" width="21.453125" style="293" bestFit="1" customWidth="1"/>
    <col min="11536" max="11537" width="14" style="293" customWidth="1"/>
    <col min="11538" max="11776" width="9.1796875" style="293"/>
    <col min="11777" max="11777" width="6.453125" style="293" customWidth="1"/>
    <col min="11778" max="11778" width="9.1796875" style="293"/>
    <col min="11779" max="11779" width="28" style="293" customWidth="1"/>
    <col min="11780" max="11780" width="38.1796875" style="293" bestFit="1" customWidth="1"/>
    <col min="11781" max="11781" width="9" style="293" customWidth="1"/>
    <col min="11782" max="11782" width="0" style="293" hidden="1" customWidth="1"/>
    <col min="11783" max="11783" width="18.54296875" style="293" customWidth="1"/>
    <col min="11784" max="11784" width="17" style="293" bestFit="1" customWidth="1"/>
    <col min="11785" max="11785" width="16.54296875" style="293" bestFit="1" customWidth="1"/>
    <col min="11786" max="11786" width="11.81640625" style="293" customWidth="1"/>
    <col min="11787" max="11787" width="11.26953125" style="293" customWidth="1"/>
    <col min="11788" max="11788" width="12" style="293" customWidth="1"/>
    <col min="11789" max="11789" width="16.81640625" style="293" customWidth="1"/>
    <col min="11790" max="11790" width="15.7265625" style="293" customWidth="1"/>
    <col min="11791" max="11791" width="21.453125" style="293" bestFit="1" customWidth="1"/>
    <col min="11792" max="11793" width="14" style="293" customWidth="1"/>
    <col min="11794" max="12032" width="9.1796875" style="293"/>
    <col min="12033" max="12033" width="6.453125" style="293" customWidth="1"/>
    <col min="12034" max="12034" width="9.1796875" style="293"/>
    <col min="12035" max="12035" width="28" style="293" customWidth="1"/>
    <col min="12036" max="12036" width="38.1796875" style="293" bestFit="1" customWidth="1"/>
    <col min="12037" max="12037" width="9" style="293" customWidth="1"/>
    <col min="12038" max="12038" width="0" style="293" hidden="1" customWidth="1"/>
    <col min="12039" max="12039" width="18.54296875" style="293" customWidth="1"/>
    <col min="12040" max="12040" width="17" style="293" bestFit="1" customWidth="1"/>
    <col min="12041" max="12041" width="16.54296875" style="293" bestFit="1" customWidth="1"/>
    <col min="12042" max="12042" width="11.81640625" style="293" customWidth="1"/>
    <col min="12043" max="12043" width="11.26953125" style="293" customWidth="1"/>
    <col min="12044" max="12044" width="12" style="293" customWidth="1"/>
    <col min="12045" max="12045" width="16.81640625" style="293" customWidth="1"/>
    <col min="12046" max="12046" width="15.7265625" style="293" customWidth="1"/>
    <col min="12047" max="12047" width="21.453125" style="293" bestFit="1" customWidth="1"/>
    <col min="12048" max="12049" width="14" style="293" customWidth="1"/>
    <col min="12050" max="12288" width="9.1796875" style="293"/>
    <col min="12289" max="12289" width="6.453125" style="293" customWidth="1"/>
    <col min="12290" max="12290" width="9.1796875" style="293"/>
    <col min="12291" max="12291" width="28" style="293" customWidth="1"/>
    <col min="12292" max="12292" width="38.1796875" style="293" bestFit="1" customWidth="1"/>
    <col min="12293" max="12293" width="9" style="293" customWidth="1"/>
    <col min="12294" max="12294" width="0" style="293" hidden="1" customWidth="1"/>
    <col min="12295" max="12295" width="18.54296875" style="293" customWidth="1"/>
    <col min="12296" max="12296" width="17" style="293" bestFit="1" customWidth="1"/>
    <col min="12297" max="12297" width="16.54296875" style="293" bestFit="1" customWidth="1"/>
    <col min="12298" max="12298" width="11.81640625" style="293" customWidth="1"/>
    <col min="12299" max="12299" width="11.26953125" style="293" customWidth="1"/>
    <col min="12300" max="12300" width="12" style="293" customWidth="1"/>
    <col min="12301" max="12301" width="16.81640625" style="293" customWidth="1"/>
    <col min="12302" max="12302" width="15.7265625" style="293" customWidth="1"/>
    <col min="12303" max="12303" width="21.453125" style="293" bestFit="1" customWidth="1"/>
    <col min="12304" max="12305" width="14" style="293" customWidth="1"/>
    <col min="12306" max="12544" width="9.1796875" style="293"/>
    <col min="12545" max="12545" width="6.453125" style="293" customWidth="1"/>
    <col min="12546" max="12546" width="9.1796875" style="293"/>
    <col min="12547" max="12547" width="28" style="293" customWidth="1"/>
    <col min="12548" max="12548" width="38.1796875" style="293" bestFit="1" customWidth="1"/>
    <col min="12549" max="12549" width="9" style="293" customWidth="1"/>
    <col min="12550" max="12550" width="0" style="293" hidden="1" customWidth="1"/>
    <col min="12551" max="12551" width="18.54296875" style="293" customWidth="1"/>
    <col min="12552" max="12552" width="17" style="293" bestFit="1" customWidth="1"/>
    <col min="12553" max="12553" width="16.54296875" style="293" bestFit="1" customWidth="1"/>
    <col min="12554" max="12554" width="11.81640625" style="293" customWidth="1"/>
    <col min="12555" max="12555" width="11.26953125" style="293" customWidth="1"/>
    <col min="12556" max="12556" width="12" style="293" customWidth="1"/>
    <col min="12557" max="12557" width="16.81640625" style="293" customWidth="1"/>
    <col min="12558" max="12558" width="15.7265625" style="293" customWidth="1"/>
    <col min="12559" max="12559" width="21.453125" style="293" bestFit="1" customWidth="1"/>
    <col min="12560" max="12561" width="14" style="293" customWidth="1"/>
    <col min="12562" max="12800" width="9.1796875" style="293"/>
    <col min="12801" max="12801" width="6.453125" style="293" customWidth="1"/>
    <col min="12802" max="12802" width="9.1796875" style="293"/>
    <col min="12803" max="12803" width="28" style="293" customWidth="1"/>
    <col min="12804" max="12804" width="38.1796875" style="293" bestFit="1" customWidth="1"/>
    <col min="12805" max="12805" width="9" style="293" customWidth="1"/>
    <col min="12806" max="12806" width="0" style="293" hidden="1" customWidth="1"/>
    <col min="12807" max="12807" width="18.54296875" style="293" customWidth="1"/>
    <col min="12808" max="12808" width="17" style="293" bestFit="1" customWidth="1"/>
    <col min="12809" max="12809" width="16.54296875" style="293" bestFit="1" customWidth="1"/>
    <col min="12810" max="12810" width="11.81640625" style="293" customWidth="1"/>
    <col min="12811" max="12811" width="11.26953125" style="293" customWidth="1"/>
    <col min="12812" max="12812" width="12" style="293" customWidth="1"/>
    <col min="12813" max="12813" width="16.81640625" style="293" customWidth="1"/>
    <col min="12814" max="12814" width="15.7265625" style="293" customWidth="1"/>
    <col min="12815" max="12815" width="21.453125" style="293" bestFit="1" customWidth="1"/>
    <col min="12816" max="12817" width="14" style="293" customWidth="1"/>
    <col min="12818" max="13056" width="9.1796875" style="293"/>
    <col min="13057" max="13057" width="6.453125" style="293" customWidth="1"/>
    <col min="13058" max="13058" width="9.1796875" style="293"/>
    <col min="13059" max="13059" width="28" style="293" customWidth="1"/>
    <col min="13060" max="13060" width="38.1796875" style="293" bestFit="1" customWidth="1"/>
    <col min="13061" max="13061" width="9" style="293" customWidth="1"/>
    <col min="13062" max="13062" width="0" style="293" hidden="1" customWidth="1"/>
    <col min="13063" max="13063" width="18.54296875" style="293" customWidth="1"/>
    <col min="13064" max="13064" width="17" style="293" bestFit="1" customWidth="1"/>
    <col min="13065" max="13065" width="16.54296875" style="293" bestFit="1" customWidth="1"/>
    <col min="13066" max="13066" width="11.81640625" style="293" customWidth="1"/>
    <col min="13067" max="13067" width="11.26953125" style="293" customWidth="1"/>
    <col min="13068" max="13068" width="12" style="293" customWidth="1"/>
    <col min="13069" max="13069" width="16.81640625" style="293" customWidth="1"/>
    <col min="13070" max="13070" width="15.7265625" style="293" customWidth="1"/>
    <col min="13071" max="13071" width="21.453125" style="293" bestFit="1" customWidth="1"/>
    <col min="13072" max="13073" width="14" style="293" customWidth="1"/>
    <col min="13074" max="13312" width="9.1796875" style="293"/>
    <col min="13313" max="13313" width="6.453125" style="293" customWidth="1"/>
    <col min="13314" max="13314" width="9.1796875" style="293"/>
    <col min="13315" max="13315" width="28" style="293" customWidth="1"/>
    <col min="13316" max="13316" width="38.1796875" style="293" bestFit="1" customWidth="1"/>
    <col min="13317" max="13317" width="9" style="293" customWidth="1"/>
    <col min="13318" max="13318" width="0" style="293" hidden="1" customWidth="1"/>
    <col min="13319" max="13319" width="18.54296875" style="293" customWidth="1"/>
    <col min="13320" max="13320" width="17" style="293" bestFit="1" customWidth="1"/>
    <col min="13321" max="13321" width="16.54296875" style="293" bestFit="1" customWidth="1"/>
    <col min="13322" max="13322" width="11.81640625" style="293" customWidth="1"/>
    <col min="13323" max="13323" width="11.26953125" style="293" customWidth="1"/>
    <col min="13324" max="13324" width="12" style="293" customWidth="1"/>
    <col min="13325" max="13325" width="16.81640625" style="293" customWidth="1"/>
    <col min="13326" max="13326" width="15.7265625" style="293" customWidth="1"/>
    <col min="13327" max="13327" width="21.453125" style="293" bestFit="1" customWidth="1"/>
    <col min="13328" max="13329" width="14" style="293" customWidth="1"/>
    <col min="13330" max="13568" width="9.1796875" style="293"/>
    <col min="13569" max="13569" width="6.453125" style="293" customWidth="1"/>
    <col min="13570" max="13570" width="9.1796875" style="293"/>
    <col min="13571" max="13571" width="28" style="293" customWidth="1"/>
    <col min="13572" max="13572" width="38.1796875" style="293" bestFit="1" customWidth="1"/>
    <col min="13573" max="13573" width="9" style="293" customWidth="1"/>
    <col min="13574" max="13574" width="0" style="293" hidden="1" customWidth="1"/>
    <col min="13575" max="13575" width="18.54296875" style="293" customWidth="1"/>
    <col min="13576" max="13576" width="17" style="293" bestFit="1" customWidth="1"/>
    <col min="13577" max="13577" width="16.54296875" style="293" bestFit="1" customWidth="1"/>
    <col min="13578" max="13578" width="11.81640625" style="293" customWidth="1"/>
    <col min="13579" max="13579" width="11.26953125" style="293" customWidth="1"/>
    <col min="13580" max="13580" width="12" style="293" customWidth="1"/>
    <col min="13581" max="13581" width="16.81640625" style="293" customWidth="1"/>
    <col min="13582" max="13582" width="15.7265625" style="293" customWidth="1"/>
    <col min="13583" max="13583" width="21.453125" style="293" bestFit="1" customWidth="1"/>
    <col min="13584" max="13585" width="14" style="293" customWidth="1"/>
    <col min="13586" max="13824" width="9.1796875" style="293"/>
    <col min="13825" max="13825" width="6.453125" style="293" customWidth="1"/>
    <col min="13826" max="13826" width="9.1796875" style="293"/>
    <col min="13827" max="13827" width="28" style="293" customWidth="1"/>
    <col min="13828" max="13828" width="38.1796875" style="293" bestFit="1" customWidth="1"/>
    <col min="13829" max="13829" width="9" style="293" customWidth="1"/>
    <col min="13830" max="13830" width="0" style="293" hidden="1" customWidth="1"/>
    <col min="13831" max="13831" width="18.54296875" style="293" customWidth="1"/>
    <col min="13832" max="13832" width="17" style="293" bestFit="1" customWidth="1"/>
    <col min="13833" max="13833" width="16.54296875" style="293" bestFit="1" customWidth="1"/>
    <col min="13834" max="13834" width="11.81640625" style="293" customWidth="1"/>
    <col min="13835" max="13835" width="11.26953125" style="293" customWidth="1"/>
    <col min="13836" max="13836" width="12" style="293" customWidth="1"/>
    <col min="13837" max="13837" width="16.81640625" style="293" customWidth="1"/>
    <col min="13838" max="13838" width="15.7265625" style="293" customWidth="1"/>
    <col min="13839" max="13839" width="21.453125" style="293" bestFit="1" customWidth="1"/>
    <col min="13840" max="13841" width="14" style="293" customWidth="1"/>
    <col min="13842" max="14080" width="9.1796875" style="293"/>
    <col min="14081" max="14081" width="6.453125" style="293" customWidth="1"/>
    <col min="14082" max="14082" width="9.1796875" style="293"/>
    <col min="14083" max="14083" width="28" style="293" customWidth="1"/>
    <col min="14084" max="14084" width="38.1796875" style="293" bestFit="1" customWidth="1"/>
    <col min="14085" max="14085" width="9" style="293" customWidth="1"/>
    <col min="14086" max="14086" width="0" style="293" hidden="1" customWidth="1"/>
    <col min="14087" max="14087" width="18.54296875" style="293" customWidth="1"/>
    <col min="14088" max="14088" width="17" style="293" bestFit="1" customWidth="1"/>
    <col min="14089" max="14089" width="16.54296875" style="293" bestFit="1" customWidth="1"/>
    <col min="14090" max="14090" width="11.81640625" style="293" customWidth="1"/>
    <col min="14091" max="14091" width="11.26953125" style="293" customWidth="1"/>
    <col min="14092" max="14092" width="12" style="293" customWidth="1"/>
    <col min="14093" max="14093" width="16.81640625" style="293" customWidth="1"/>
    <col min="14094" max="14094" width="15.7265625" style="293" customWidth="1"/>
    <col min="14095" max="14095" width="21.453125" style="293" bestFit="1" customWidth="1"/>
    <col min="14096" max="14097" width="14" style="293" customWidth="1"/>
    <col min="14098" max="14336" width="9.1796875" style="293"/>
    <col min="14337" max="14337" width="6.453125" style="293" customWidth="1"/>
    <col min="14338" max="14338" width="9.1796875" style="293"/>
    <col min="14339" max="14339" width="28" style="293" customWidth="1"/>
    <col min="14340" max="14340" width="38.1796875" style="293" bestFit="1" customWidth="1"/>
    <col min="14341" max="14341" width="9" style="293" customWidth="1"/>
    <col min="14342" max="14342" width="0" style="293" hidden="1" customWidth="1"/>
    <col min="14343" max="14343" width="18.54296875" style="293" customWidth="1"/>
    <col min="14344" max="14344" width="17" style="293" bestFit="1" customWidth="1"/>
    <col min="14345" max="14345" width="16.54296875" style="293" bestFit="1" customWidth="1"/>
    <col min="14346" max="14346" width="11.81640625" style="293" customWidth="1"/>
    <col min="14347" max="14347" width="11.26953125" style="293" customWidth="1"/>
    <col min="14348" max="14348" width="12" style="293" customWidth="1"/>
    <col min="14349" max="14349" width="16.81640625" style="293" customWidth="1"/>
    <col min="14350" max="14350" width="15.7265625" style="293" customWidth="1"/>
    <col min="14351" max="14351" width="21.453125" style="293" bestFit="1" customWidth="1"/>
    <col min="14352" max="14353" width="14" style="293" customWidth="1"/>
    <col min="14354" max="14592" width="9.1796875" style="293"/>
    <col min="14593" max="14593" width="6.453125" style="293" customWidth="1"/>
    <col min="14594" max="14594" width="9.1796875" style="293"/>
    <col min="14595" max="14595" width="28" style="293" customWidth="1"/>
    <col min="14596" max="14596" width="38.1796875" style="293" bestFit="1" customWidth="1"/>
    <col min="14597" max="14597" width="9" style="293" customWidth="1"/>
    <col min="14598" max="14598" width="0" style="293" hidden="1" customWidth="1"/>
    <col min="14599" max="14599" width="18.54296875" style="293" customWidth="1"/>
    <col min="14600" max="14600" width="17" style="293" bestFit="1" customWidth="1"/>
    <col min="14601" max="14601" width="16.54296875" style="293" bestFit="1" customWidth="1"/>
    <col min="14602" max="14602" width="11.81640625" style="293" customWidth="1"/>
    <col min="14603" max="14603" width="11.26953125" style="293" customWidth="1"/>
    <col min="14604" max="14604" width="12" style="293" customWidth="1"/>
    <col min="14605" max="14605" width="16.81640625" style="293" customWidth="1"/>
    <col min="14606" max="14606" width="15.7265625" style="293" customWidth="1"/>
    <col min="14607" max="14607" width="21.453125" style="293" bestFit="1" customWidth="1"/>
    <col min="14608" max="14609" width="14" style="293" customWidth="1"/>
    <col min="14610" max="14848" width="9.1796875" style="293"/>
    <col min="14849" max="14849" width="6.453125" style="293" customWidth="1"/>
    <col min="14850" max="14850" width="9.1796875" style="293"/>
    <col min="14851" max="14851" width="28" style="293" customWidth="1"/>
    <col min="14852" max="14852" width="38.1796875" style="293" bestFit="1" customWidth="1"/>
    <col min="14853" max="14853" width="9" style="293" customWidth="1"/>
    <col min="14854" max="14854" width="0" style="293" hidden="1" customWidth="1"/>
    <col min="14855" max="14855" width="18.54296875" style="293" customWidth="1"/>
    <col min="14856" max="14856" width="17" style="293" bestFit="1" customWidth="1"/>
    <col min="14857" max="14857" width="16.54296875" style="293" bestFit="1" customWidth="1"/>
    <col min="14858" max="14858" width="11.81640625" style="293" customWidth="1"/>
    <col min="14859" max="14859" width="11.26953125" style="293" customWidth="1"/>
    <col min="14860" max="14860" width="12" style="293" customWidth="1"/>
    <col min="14861" max="14861" width="16.81640625" style="293" customWidth="1"/>
    <col min="14862" max="14862" width="15.7265625" style="293" customWidth="1"/>
    <col min="14863" max="14863" width="21.453125" style="293" bestFit="1" customWidth="1"/>
    <col min="14864" max="14865" width="14" style="293" customWidth="1"/>
    <col min="14866" max="15104" width="9.1796875" style="293"/>
    <col min="15105" max="15105" width="6.453125" style="293" customWidth="1"/>
    <col min="15106" max="15106" width="9.1796875" style="293"/>
    <col min="15107" max="15107" width="28" style="293" customWidth="1"/>
    <col min="15108" max="15108" width="38.1796875" style="293" bestFit="1" customWidth="1"/>
    <col min="15109" max="15109" width="9" style="293" customWidth="1"/>
    <col min="15110" max="15110" width="0" style="293" hidden="1" customWidth="1"/>
    <col min="15111" max="15111" width="18.54296875" style="293" customWidth="1"/>
    <col min="15112" max="15112" width="17" style="293" bestFit="1" customWidth="1"/>
    <col min="15113" max="15113" width="16.54296875" style="293" bestFit="1" customWidth="1"/>
    <col min="15114" max="15114" width="11.81640625" style="293" customWidth="1"/>
    <col min="15115" max="15115" width="11.26953125" style="293" customWidth="1"/>
    <col min="15116" max="15116" width="12" style="293" customWidth="1"/>
    <col min="15117" max="15117" width="16.81640625" style="293" customWidth="1"/>
    <col min="15118" max="15118" width="15.7265625" style="293" customWidth="1"/>
    <col min="15119" max="15119" width="21.453125" style="293" bestFit="1" customWidth="1"/>
    <col min="15120" max="15121" width="14" style="293" customWidth="1"/>
    <col min="15122" max="15360" width="9.1796875" style="293"/>
    <col min="15361" max="15361" width="6.453125" style="293" customWidth="1"/>
    <col min="15362" max="15362" width="9.1796875" style="293"/>
    <col min="15363" max="15363" width="28" style="293" customWidth="1"/>
    <col min="15364" max="15364" width="38.1796875" style="293" bestFit="1" customWidth="1"/>
    <col min="15365" max="15365" width="9" style="293" customWidth="1"/>
    <col min="15366" max="15366" width="0" style="293" hidden="1" customWidth="1"/>
    <col min="15367" max="15367" width="18.54296875" style="293" customWidth="1"/>
    <col min="15368" max="15368" width="17" style="293" bestFit="1" customWidth="1"/>
    <col min="15369" max="15369" width="16.54296875" style="293" bestFit="1" customWidth="1"/>
    <col min="15370" max="15370" width="11.81640625" style="293" customWidth="1"/>
    <col min="15371" max="15371" width="11.26953125" style="293" customWidth="1"/>
    <col min="15372" max="15372" width="12" style="293" customWidth="1"/>
    <col min="15373" max="15373" width="16.81640625" style="293" customWidth="1"/>
    <col min="15374" max="15374" width="15.7265625" style="293" customWidth="1"/>
    <col min="15375" max="15375" width="21.453125" style="293" bestFit="1" customWidth="1"/>
    <col min="15376" max="15377" width="14" style="293" customWidth="1"/>
    <col min="15378" max="15616" width="9.1796875" style="293"/>
    <col min="15617" max="15617" width="6.453125" style="293" customWidth="1"/>
    <col min="15618" max="15618" width="9.1796875" style="293"/>
    <col min="15619" max="15619" width="28" style="293" customWidth="1"/>
    <col min="15620" max="15620" width="38.1796875" style="293" bestFit="1" customWidth="1"/>
    <col min="15621" max="15621" width="9" style="293" customWidth="1"/>
    <col min="15622" max="15622" width="0" style="293" hidden="1" customWidth="1"/>
    <col min="15623" max="15623" width="18.54296875" style="293" customWidth="1"/>
    <col min="15624" max="15624" width="17" style="293" bestFit="1" customWidth="1"/>
    <col min="15625" max="15625" width="16.54296875" style="293" bestFit="1" customWidth="1"/>
    <col min="15626" max="15626" width="11.81640625" style="293" customWidth="1"/>
    <col min="15627" max="15627" width="11.26953125" style="293" customWidth="1"/>
    <col min="15628" max="15628" width="12" style="293" customWidth="1"/>
    <col min="15629" max="15629" width="16.81640625" style="293" customWidth="1"/>
    <col min="15630" max="15630" width="15.7265625" style="293" customWidth="1"/>
    <col min="15631" max="15631" width="21.453125" style="293" bestFit="1" customWidth="1"/>
    <col min="15632" max="15633" width="14" style="293" customWidth="1"/>
    <col min="15634" max="15872" width="9.1796875" style="293"/>
    <col min="15873" max="15873" width="6.453125" style="293" customWidth="1"/>
    <col min="15874" max="15874" width="9.1796875" style="293"/>
    <col min="15875" max="15875" width="28" style="293" customWidth="1"/>
    <col min="15876" max="15876" width="38.1796875" style="293" bestFit="1" customWidth="1"/>
    <col min="15877" max="15877" width="9" style="293" customWidth="1"/>
    <col min="15878" max="15878" width="0" style="293" hidden="1" customWidth="1"/>
    <col min="15879" max="15879" width="18.54296875" style="293" customWidth="1"/>
    <col min="15880" max="15880" width="17" style="293" bestFit="1" customWidth="1"/>
    <col min="15881" max="15881" width="16.54296875" style="293" bestFit="1" customWidth="1"/>
    <col min="15882" max="15882" width="11.81640625" style="293" customWidth="1"/>
    <col min="15883" max="15883" width="11.26953125" style="293" customWidth="1"/>
    <col min="15884" max="15884" width="12" style="293" customWidth="1"/>
    <col min="15885" max="15885" width="16.81640625" style="293" customWidth="1"/>
    <col min="15886" max="15886" width="15.7265625" style="293" customWidth="1"/>
    <col min="15887" max="15887" width="21.453125" style="293" bestFit="1" customWidth="1"/>
    <col min="15888" max="15889" width="14" style="293" customWidth="1"/>
    <col min="15890" max="16128" width="9.1796875" style="293"/>
    <col min="16129" max="16129" width="6.453125" style="293" customWidth="1"/>
    <col min="16130" max="16130" width="9.1796875" style="293"/>
    <col min="16131" max="16131" width="28" style="293" customWidth="1"/>
    <col min="16132" max="16132" width="38.1796875" style="293" bestFit="1" customWidth="1"/>
    <col min="16133" max="16133" width="9" style="293" customWidth="1"/>
    <col min="16134" max="16134" width="0" style="293" hidden="1" customWidth="1"/>
    <col min="16135" max="16135" width="18.54296875" style="293" customWidth="1"/>
    <col min="16136" max="16136" width="17" style="293" bestFit="1" customWidth="1"/>
    <col min="16137" max="16137" width="16.54296875" style="293" bestFit="1" customWidth="1"/>
    <col min="16138" max="16138" width="11.81640625" style="293" customWidth="1"/>
    <col min="16139" max="16139" width="11.26953125" style="293" customWidth="1"/>
    <col min="16140" max="16140" width="12" style="293" customWidth="1"/>
    <col min="16141" max="16141" width="16.81640625" style="293" customWidth="1"/>
    <col min="16142" max="16142" width="15.7265625" style="293" customWidth="1"/>
    <col min="16143" max="16143" width="21.453125" style="293" bestFit="1" customWidth="1"/>
    <col min="16144" max="16145" width="14" style="293" customWidth="1"/>
    <col min="16146" max="16384" width="9.1796875" style="293"/>
  </cols>
  <sheetData>
    <row r="1" spans="2:15" ht="15.5">
      <c r="B1" s="291" t="s">
        <v>61</v>
      </c>
      <c r="C1" s="292"/>
    </row>
    <row r="2" spans="2:15" ht="15.5">
      <c r="B2" s="291" t="s">
        <v>222</v>
      </c>
      <c r="C2" s="292"/>
    </row>
    <row r="3" spans="2:15">
      <c r="B3" s="296" t="s">
        <v>223</v>
      </c>
      <c r="C3" s="296"/>
    </row>
    <row r="4" spans="2:15" s="294" customFormat="1" ht="46" customHeight="1">
      <c r="B4" s="297" t="s">
        <v>27</v>
      </c>
      <c r="C4" s="297" t="s">
        <v>224</v>
      </c>
      <c r="D4" s="297" t="s">
        <v>225</v>
      </c>
      <c r="E4" s="297" t="s">
        <v>226</v>
      </c>
      <c r="F4" s="297" t="s">
        <v>227</v>
      </c>
      <c r="G4" s="298" t="s">
        <v>228</v>
      </c>
      <c r="H4" s="298" t="s">
        <v>229</v>
      </c>
      <c r="I4" s="298" t="s">
        <v>230</v>
      </c>
      <c r="J4" s="297" t="s">
        <v>231</v>
      </c>
      <c r="K4" s="298" t="s">
        <v>232</v>
      </c>
      <c r="L4" s="297" t="s">
        <v>233</v>
      </c>
      <c r="M4" s="297" t="s">
        <v>234</v>
      </c>
      <c r="N4" s="297" t="s">
        <v>235</v>
      </c>
      <c r="O4" s="297" t="s">
        <v>236</v>
      </c>
    </row>
    <row r="5" spans="2:15" s="306" customFormat="1" ht="21" customHeight="1">
      <c r="B5" s="299">
        <v>1</v>
      </c>
      <c r="C5" s="317" t="s">
        <v>177</v>
      </c>
      <c r="D5" s="318" t="s">
        <v>176</v>
      </c>
      <c r="E5" s="300" t="s">
        <v>237</v>
      </c>
      <c r="F5" s="300"/>
      <c r="G5" s="319">
        <v>45835</v>
      </c>
      <c r="H5" s="301">
        <v>45835</v>
      </c>
      <c r="I5" s="301">
        <v>45926</v>
      </c>
      <c r="J5" s="302" t="s">
        <v>238</v>
      </c>
      <c r="K5" s="303">
        <f t="shared" ref="K5" si="0">H5</f>
        <v>45835</v>
      </c>
      <c r="L5" s="304">
        <v>3</v>
      </c>
      <c r="M5" s="322">
        <v>17000000</v>
      </c>
      <c r="N5" s="323">
        <f t="shared" ref="N5" si="1">((L5/12))*M5</f>
        <v>4250000</v>
      </c>
      <c r="O5" s="300"/>
    </row>
    <row r="6" spans="2:15" s="306" customFormat="1" ht="21" customHeight="1">
      <c r="B6" s="299"/>
      <c r="C6" s="307"/>
      <c r="D6" s="318"/>
      <c r="E6" s="300"/>
      <c r="F6" s="300"/>
      <c r="G6" s="319"/>
      <c r="H6" s="301"/>
      <c r="I6" s="301"/>
      <c r="J6" s="302"/>
      <c r="K6" s="303"/>
      <c r="L6" s="304"/>
      <c r="M6" s="320"/>
      <c r="N6" s="305"/>
      <c r="O6" s="300"/>
    </row>
    <row r="7" spans="2:15">
      <c r="H7" s="308"/>
      <c r="N7" s="309">
        <f>SUM(N5:N6)</f>
        <v>4250000</v>
      </c>
    </row>
    <row r="8" spans="2:15">
      <c r="H8" s="308"/>
    </row>
    <row r="9" spans="2:15">
      <c r="H9" s="308"/>
    </row>
    <row r="10" spans="2:15">
      <c r="H10" s="308"/>
    </row>
    <row r="11" spans="2:15">
      <c r="H11" s="308"/>
    </row>
    <row r="12" spans="2:15">
      <c r="H12" s="308"/>
    </row>
    <row r="13" spans="2:15">
      <c r="H13" s="308"/>
    </row>
    <row r="14" spans="2:15">
      <c r="H14" s="308"/>
    </row>
    <row r="15" spans="2:15">
      <c r="H15" s="308"/>
    </row>
    <row r="16" spans="2:15">
      <c r="H16" s="308"/>
    </row>
    <row r="17" spans="8:8">
      <c r="H17" s="308"/>
    </row>
    <row r="18" spans="8:8">
      <c r="H18" s="308"/>
    </row>
    <row r="19" spans="8:8">
      <c r="H19" s="308"/>
    </row>
    <row r="20" spans="8:8">
      <c r="H20" s="308"/>
    </row>
    <row r="21" spans="8:8">
      <c r="H21" s="308"/>
    </row>
    <row r="22" spans="8:8">
      <c r="H22" s="308"/>
    </row>
    <row r="23" spans="8:8">
      <c r="H23" s="308"/>
    </row>
    <row r="24" spans="8:8">
      <c r="H24" s="308"/>
    </row>
  </sheetData>
  <pageMargins left="0.7" right="0.7" top="0.75" bottom="0.75" header="0.3" footer="0.3"/>
  <pageSetup orientation="portrait" r:id="rId1"/>
  <headerFooter>
    <oddFooter>&amp;C&amp;1#&amp;"Calibri"&amp;10&amp;K000000Schlumberger-Private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COVERINVOICE</vt:lpstr>
      <vt:lpstr>COVER PI</vt:lpstr>
      <vt:lpstr>BillingSummary</vt:lpstr>
      <vt:lpstr>BONUS DD SPECIALIST</vt:lpstr>
      <vt:lpstr>Severance</vt:lpstr>
      <vt:lpstr>BillingSummary!Print_Area</vt:lpstr>
      <vt:lpstr>'BONUS DD SPECIALIST'!Print_Area</vt:lpstr>
      <vt:lpstr>'COVER PI'!Print_Area</vt:lpstr>
      <vt:lpstr>COVERINVOICE!Print_Area</vt:lpstr>
      <vt:lpstr>BillingSummary!Print_Titles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ADI</dc:creator>
  <cp:lastModifiedBy>Hadi .</cp:lastModifiedBy>
  <cp:lastPrinted>2025-10-27T09:19:16Z</cp:lastPrinted>
  <dcterms:created xsi:type="dcterms:W3CDTF">2023-10-14T01:03:16Z</dcterms:created>
  <dcterms:modified xsi:type="dcterms:W3CDTF">2025-10-27T09:19:22Z</dcterms:modified>
</cp:coreProperties>
</file>